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3\w0321kou\Plocha\MŠ TYLOVA 37\"/>
    </mc:Choice>
  </mc:AlternateContent>
  <bookViews>
    <workbookView xWindow="0" yWindow="0" windowWidth="28800" windowHeight="11775" activeTab="1"/>
  </bookViews>
  <sheets>
    <sheet name="Rekapitulace stavby" sheetId="1" r:id="rId1"/>
    <sheet name="01 - Hřiště MŠ ul.Tylova" sheetId="2" r:id="rId2"/>
    <sheet name="Pokyny pro vyplnění" sheetId="3" r:id="rId3"/>
  </sheets>
  <definedNames>
    <definedName name="_xlnm._FilterDatabase" localSheetId="1" hidden="1">'01 - Hřiště MŠ ul.Tylova'!$C$88:$K$184</definedName>
    <definedName name="_xlnm.Print_Titles" localSheetId="1">'01 - Hřiště MŠ ul.Tylova'!$88:$88</definedName>
    <definedName name="_xlnm.Print_Titles" localSheetId="0">'Rekapitulace stavby'!$52:$52</definedName>
    <definedName name="_xlnm.Print_Area" localSheetId="1">'01 - Hřiště MŠ ul.Tylova'!$C$4:$J$39,'01 - Hřiště MŠ ul.Tylova'!$C$45:$J$70,'01 - Hřiště MŠ ul.Tylova'!$C$76:$K$184</definedName>
    <definedName name="_xlnm.Print_Area" localSheetId="2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stavby'!$C$42:$AQ$56</definedName>
  </definedNames>
  <calcPr calcId="162913"/>
</workbook>
</file>

<file path=xl/calcChain.xml><?xml version="1.0" encoding="utf-8"?>
<calcChain xmlns="http://schemas.openxmlformats.org/spreadsheetml/2006/main">
  <c r="J37" i="2" l="1"/>
  <c r="J36" i="2"/>
  <c r="AY55" i="1" s="1"/>
  <c r="J35" i="2"/>
  <c r="AX55" i="1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2" i="2"/>
  <c r="BH182" i="2"/>
  <c r="BG182" i="2"/>
  <c r="BF182" i="2"/>
  <c r="T182" i="2"/>
  <c r="R182" i="2"/>
  <c r="P182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3" i="2"/>
  <c r="BH173" i="2"/>
  <c r="BG173" i="2"/>
  <c r="BF173" i="2"/>
  <c r="T173" i="2"/>
  <c r="R173" i="2"/>
  <c r="P173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T161" i="2"/>
  <c r="R162" i="2"/>
  <c r="R161" i="2" s="1"/>
  <c r="P162" i="2"/>
  <c r="P161" i="2"/>
  <c r="BI159" i="2"/>
  <c r="BH159" i="2"/>
  <c r="BG159" i="2"/>
  <c r="BF159" i="2"/>
  <c r="T159" i="2"/>
  <c r="R159" i="2"/>
  <c r="P159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3" i="2"/>
  <c r="BH123" i="2"/>
  <c r="BG123" i="2"/>
  <c r="BF123" i="2"/>
  <c r="T123" i="2"/>
  <c r="R123" i="2"/>
  <c r="P123" i="2"/>
  <c r="BI120" i="2"/>
  <c r="BH120" i="2"/>
  <c r="BG120" i="2"/>
  <c r="BF120" i="2"/>
  <c r="T120" i="2"/>
  <c r="R120" i="2"/>
  <c r="P120" i="2"/>
  <c r="BI118" i="2"/>
  <c r="BH118" i="2"/>
  <c r="BG118" i="2"/>
  <c r="BF118" i="2"/>
  <c r="T118" i="2"/>
  <c r="R118" i="2"/>
  <c r="P118" i="2"/>
  <c r="BI114" i="2"/>
  <c r="BH114" i="2"/>
  <c r="BG114" i="2"/>
  <c r="BF114" i="2"/>
  <c r="T114" i="2"/>
  <c r="R114" i="2"/>
  <c r="P114" i="2"/>
  <c r="BI112" i="2"/>
  <c r="BH112" i="2"/>
  <c r="BG112" i="2"/>
  <c r="BF112" i="2"/>
  <c r="T112" i="2"/>
  <c r="R112" i="2"/>
  <c r="P112" i="2"/>
  <c r="BI109" i="2"/>
  <c r="BH109" i="2"/>
  <c r="BG109" i="2"/>
  <c r="BF109" i="2"/>
  <c r="T109" i="2"/>
  <c r="R109" i="2"/>
  <c r="P109" i="2"/>
  <c r="BI107" i="2"/>
  <c r="BH107" i="2"/>
  <c r="BG107" i="2"/>
  <c r="BF107" i="2"/>
  <c r="T107" i="2"/>
  <c r="R107" i="2"/>
  <c r="P107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8" i="2"/>
  <c r="BH98" i="2"/>
  <c r="BG98" i="2"/>
  <c r="BF98" i="2"/>
  <c r="T98" i="2"/>
  <c r="R98" i="2"/>
  <c r="P98" i="2"/>
  <c r="BI92" i="2"/>
  <c r="BH92" i="2"/>
  <c r="BG92" i="2"/>
  <c r="BF92" i="2"/>
  <c r="T92" i="2"/>
  <c r="R92" i="2"/>
  <c r="P92" i="2"/>
  <c r="F83" i="2"/>
  <c r="E81" i="2"/>
  <c r="F52" i="2"/>
  <c r="E50" i="2"/>
  <c r="J24" i="2"/>
  <c r="E24" i="2"/>
  <c r="J86" i="2"/>
  <c r="J23" i="2"/>
  <c r="J21" i="2"/>
  <c r="E21" i="2"/>
  <c r="J85" i="2"/>
  <c r="J20" i="2"/>
  <c r="J18" i="2"/>
  <c r="E18" i="2"/>
  <c r="F55" i="2"/>
  <c r="J17" i="2"/>
  <c r="J15" i="2"/>
  <c r="E15" i="2"/>
  <c r="F54" i="2"/>
  <c r="J14" i="2"/>
  <c r="J12" i="2"/>
  <c r="J83" i="2"/>
  <c r="E7" i="2"/>
  <c r="E79" i="2" s="1"/>
  <c r="L50" i="1"/>
  <c r="AM50" i="1"/>
  <c r="AM49" i="1"/>
  <c r="L49" i="1"/>
  <c r="AM47" i="1"/>
  <c r="L47" i="1"/>
  <c r="L45" i="1"/>
  <c r="L44" i="1"/>
  <c r="J168" i="2"/>
  <c r="J157" i="2"/>
  <c r="J145" i="2"/>
  <c r="BK128" i="2"/>
  <c r="J118" i="2"/>
  <c r="BK105" i="2"/>
  <c r="BK98" i="2"/>
  <c r="J165" i="2"/>
  <c r="BK155" i="2"/>
  <c r="J147" i="2"/>
  <c r="J135" i="2"/>
  <c r="J123" i="2"/>
  <c r="BK112" i="2"/>
  <c r="BK107" i="2"/>
  <c r="BK100" i="2"/>
  <c r="BK184" i="2"/>
  <c r="BK182" i="2"/>
  <c r="J181" i="2"/>
  <c r="J173" i="2"/>
  <c r="BK168" i="2"/>
  <c r="J155" i="2"/>
  <c r="J149" i="2"/>
  <c r="BK139" i="2"/>
  <c r="J126" i="2"/>
  <c r="BK109" i="2"/>
  <c r="J98" i="2"/>
  <c r="BK162" i="2"/>
  <c r="J153" i="2"/>
  <c r="BK143" i="2"/>
  <c r="J137" i="2"/>
  <c r="BK118" i="2"/>
  <c r="J109" i="2"/>
  <c r="J178" i="2"/>
  <c r="J162" i="2"/>
  <c r="BK151" i="2"/>
  <c r="BK145" i="2"/>
  <c r="BK126" i="2"/>
  <c r="J114" i="2"/>
  <c r="J112" i="2"/>
  <c r="BK92" i="2"/>
  <c r="J184" i="2"/>
  <c r="J183" i="2"/>
  <c r="BK181" i="2"/>
  <c r="BK176" i="2"/>
  <c r="J170" i="2"/>
  <c r="BK159" i="2"/>
  <c r="J151" i="2"/>
  <c r="BK141" i="2"/>
  <c r="BK131" i="2"/>
  <c r="J120" i="2"/>
  <c r="J92" i="2"/>
  <c r="BK173" i="2"/>
  <c r="J159" i="2"/>
  <c r="BK147" i="2"/>
  <c r="J139" i="2"/>
  <c r="BK135" i="2"/>
  <c r="BK123" i="2"/>
  <c r="BK114" i="2"/>
  <c r="J100" i="2"/>
  <c r="J176" i="2"/>
  <c r="BK157" i="2"/>
  <c r="BK149" i="2"/>
  <c r="J141" i="2"/>
  <c r="J131" i="2"/>
  <c r="BK120" i="2"/>
  <c r="J105" i="2"/>
  <c r="AS54" i="1"/>
  <c r="BK183" i="2"/>
  <c r="J182" i="2"/>
  <c r="BK178" i="2"/>
  <c r="BK170" i="2"/>
  <c r="BK165" i="2"/>
  <c r="BK153" i="2"/>
  <c r="J143" i="2"/>
  <c r="BK137" i="2"/>
  <c r="J128" i="2"/>
  <c r="J107" i="2"/>
  <c r="T111" i="2" l="1"/>
  <c r="R130" i="2"/>
  <c r="BK180" i="2"/>
  <c r="J180" i="2"/>
  <c r="J69" i="2" s="1"/>
  <c r="BK91" i="2"/>
  <c r="R91" i="2"/>
  <c r="R104" i="2"/>
  <c r="T130" i="2"/>
  <c r="BK164" i="2"/>
  <c r="J164" i="2" s="1"/>
  <c r="J67" i="2" s="1"/>
  <c r="P164" i="2"/>
  <c r="R164" i="2"/>
  <c r="T164" i="2"/>
  <c r="BK175" i="2"/>
  <c r="J175" i="2" s="1"/>
  <c r="J68" i="2" s="1"/>
  <c r="P175" i="2"/>
  <c r="R175" i="2"/>
  <c r="T175" i="2"/>
  <c r="P180" i="2"/>
  <c r="BK130" i="2"/>
  <c r="J130" i="2" s="1"/>
  <c r="J64" i="2" s="1"/>
  <c r="R180" i="2"/>
  <c r="P91" i="2"/>
  <c r="T91" i="2"/>
  <c r="BK104" i="2"/>
  <c r="J104" i="2" s="1"/>
  <c r="J62" i="2" s="1"/>
  <c r="P104" i="2"/>
  <c r="T104" i="2"/>
  <c r="BK111" i="2"/>
  <c r="J111" i="2" s="1"/>
  <c r="J63" i="2" s="1"/>
  <c r="P111" i="2"/>
  <c r="R111" i="2"/>
  <c r="P130" i="2"/>
  <c r="T180" i="2"/>
  <c r="F86" i="2"/>
  <c r="BE98" i="2"/>
  <c r="BE100" i="2"/>
  <c r="BE107" i="2"/>
  <c r="BE109" i="2"/>
  <c r="BE137" i="2"/>
  <c r="BE149" i="2"/>
  <c r="BE155" i="2"/>
  <c r="BE157" i="2"/>
  <c r="BE159" i="2"/>
  <c r="BE168" i="2"/>
  <c r="BE178" i="2"/>
  <c r="BE181" i="2"/>
  <c r="BE182" i="2"/>
  <c r="BE183" i="2"/>
  <c r="BE184" i="2"/>
  <c r="BK161" i="2"/>
  <c r="J161" i="2" s="1"/>
  <c r="J65" i="2" s="1"/>
  <c r="J52" i="2"/>
  <c r="J54" i="2"/>
  <c r="J55" i="2"/>
  <c r="F85" i="2"/>
  <c r="BE118" i="2"/>
  <c r="BE126" i="2"/>
  <c r="BE139" i="2"/>
  <c r="BE147" i="2"/>
  <c r="BE153" i="2"/>
  <c r="BE162" i="2"/>
  <c r="BE170" i="2"/>
  <c r="BE173" i="2"/>
  <c r="BE176" i="2"/>
  <c r="E48" i="2"/>
  <c r="BE92" i="2"/>
  <c r="BE105" i="2"/>
  <c r="BE112" i="2"/>
  <c r="BE114" i="2"/>
  <c r="BE120" i="2"/>
  <c r="BE123" i="2"/>
  <c r="BE128" i="2"/>
  <c r="BE131" i="2"/>
  <c r="BE135" i="2"/>
  <c r="BE141" i="2"/>
  <c r="BE143" i="2"/>
  <c r="BE145" i="2"/>
  <c r="BE151" i="2"/>
  <c r="BE165" i="2"/>
  <c r="F35" i="2"/>
  <c r="BB55" i="1" s="1"/>
  <c r="BB54" i="1" s="1"/>
  <c r="W31" i="1" s="1"/>
  <c r="F36" i="2"/>
  <c r="BC55" i="1" s="1"/>
  <c r="BC54" i="1" s="1"/>
  <c r="W32" i="1" s="1"/>
  <c r="F34" i="2"/>
  <c r="BA55" i="1" s="1"/>
  <c r="BA54" i="1" s="1"/>
  <c r="AW54" i="1" s="1"/>
  <c r="AK30" i="1" s="1"/>
  <c r="F37" i="2"/>
  <c r="BD55" i="1" s="1"/>
  <c r="BD54" i="1" s="1"/>
  <c r="W33" i="1" s="1"/>
  <c r="J34" i="2"/>
  <c r="AW55" i="1" s="1"/>
  <c r="R90" i="2" l="1"/>
  <c r="BK90" i="2"/>
  <c r="T90" i="2"/>
  <c r="P90" i="2"/>
  <c r="T163" i="2"/>
  <c r="R163" i="2"/>
  <c r="P163" i="2"/>
  <c r="J91" i="2"/>
  <c r="J61" i="2" s="1"/>
  <c r="BK163" i="2"/>
  <c r="J163" i="2" s="1"/>
  <c r="J66" i="2" s="1"/>
  <c r="AX54" i="1"/>
  <c r="AY54" i="1"/>
  <c r="W30" i="1"/>
  <c r="J33" i="2"/>
  <c r="AV55" i="1" s="1"/>
  <c r="AT55" i="1" s="1"/>
  <c r="F33" i="2"/>
  <c r="AZ55" i="1" s="1"/>
  <c r="AZ54" i="1" s="1"/>
  <c r="W29" i="1" s="1"/>
  <c r="P89" i="2" l="1"/>
  <c r="AU55" i="1" s="1"/>
  <c r="AU54" i="1" s="1"/>
  <c r="T89" i="2"/>
  <c r="BK89" i="2"/>
  <c r="J89" i="2" s="1"/>
  <c r="R89" i="2"/>
  <c r="J90" i="2"/>
  <c r="J60" i="2" s="1"/>
  <c r="AV54" i="1"/>
  <c r="AK29" i="1" s="1"/>
  <c r="J59" i="2" l="1"/>
  <c r="J30" i="2"/>
  <c r="AG55" i="1" s="1"/>
  <c r="AN55" i="1" s="1"/>
  <c r="AT54" i="1"/>
  <c r="J39" i="2" l="1"/>
  <c r="AG54" i="1"/>
  <c r="AK26" i="1" s="1"/>
  <c r="AK35" i="1" s="1"/>
  <c r="AN54" i="1" l="1"/>
</calcChain>
</file>

<file path=xl/sharedStrings.xml><?xml version="1.0" encoding="utf-8"?>
<sst xmlns="http://schemas.openxmlformats.org/spreadsheetml/2006/main" count="1758" uniqueCount="514">
  <si>
    <t>Export Komplet</t>
  </si>
  <si>
    <t>VZ</t>
  </si>
  <si>
    <t>2.0</t>
  </si>
  <si>
    <t/>
  </si>
  <si>
    <t>False</t>
  </si>
  <si>
    <t>{a68c2115-51d3-4268-82e4-2ae6e2d5b5ad}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</si>
  <si>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</si>
  <si>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</si>
  <si>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</si>
  <si>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</si>
  <si>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</si>
  <si>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</si>
  <si>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</si>
  <si>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</si>
  <si>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</si>
  <si>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CH160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</si>
  <si>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</si>
  <si>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</si>
  <si>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dětských hřišť Ostrava-Jih</t>
  </si>
  <si>
    <t>KSO:</t>
  </si>
  <si>
    <t>CC-CZ:</t>
  </si>
  <si>
    <t>Místo:</t>
  </si>
  <si>
    <t xml:space="preserve"> </t>
  </si>
  <si>
    <t>Datum:</t>
  </si>
  <si>
    <t>26. 6. 2019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</si>
  <si>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</si>
  <si>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</si>
  <si>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</si>
  <si>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</si>
  <si>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</si>
  <si>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</si>
  <si>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</si>
  <si>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</si>
  <si>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</si>
  <si>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</si>
  <si>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</si>
  <si>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</si>
  <si>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</si>
  <si>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</si>
  <si>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</si>
  <si>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</si>
  <si>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</si>
  <si>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</si>
  <si>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</si>
  <si>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</si>
  <si>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</si>
  <si>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</si>
  <si>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</si>
  <si>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</si>
  <si>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</si>
  <si>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</si>
  <si>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</si>
  <si>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</si>
  <si>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</si>
  <si>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</si>
  <si>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</si>
  <si>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</si>
  <si>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</si>
  <si>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</si>
  <si>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</si>
  <si>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</si>
  <si>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</si>
  <si>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</si>
  <si>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</si>
  <si>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</si>
  <si>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</si>
  <si>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</si>
  <si>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</si>
  <si>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</si>
  <si>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</si>
  <si>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</si>
  <si>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</si>
  <si>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</si>
  <si>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</si>
  <si>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</si>
  <si>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Hřiště MŠ ul.Tylova</t>
  </si>
  <si>
    <t>STA</t>
  </si>
  <si>
    <t>1</t>
  </si>
  <si>
    <t>{c35b2c5f-cdcd-4b7b-9bf0-50c09774df9a}</t>
  </si>
  <si>
    <t>2</t>
  </si>
  <si>
    <t>KRYCÍ LIST SOUPISU PRACÍ</t>
  </si>
  <si>
    <t>Objekt:</t>
  </si>
  <si>
    <t>01 - Hřiště MŠ ul.Tylova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</si>
  <si>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</si>
  <si>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</si>
  <si>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</si>
  <si>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</si>
  <si>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</si>
  <si>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</si>
  <si>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</si>
  <si>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</si>
  <si>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9 - Ostatní konstrukce a práce, bourání</t>
  </si>
  <si>
    <t xml:space="preserve">    998 - Přesun hmot</t>
  </si>
  <si>
    <t>PSV - Práce a dodávky PSV</t>
  </si>
  <si>
    <t xml:space="preserve">    762 - Konstrukce tesařské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</si>
  <si>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</si>
  <si>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</si>
  <si>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</si>
  <si>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</si>
  <si>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</si>
  <si>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</si>
  <si>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</si>
  <si>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</si>
  <si>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</si>
  <si>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</si>
  <si>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</si>
  <si>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</si>
  <si>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</si>
  <si>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</si>
  <si>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</si>
  <si>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</si>
  <si>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</si>
  <si>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</si>
  <si>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</si>
  <si>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</si>
  <si>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</si>
  <si>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</si>
  <si>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</si>
  <si>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CS ÚRS 2019 01</t>
  </si>
  <si>
    <t>4</t>
  </si>
  <si>
    <t>821007586</t>
  </si>
  <si>
    <t>VV</t>
  </si>
  <si>
    <t>"odstranění v místě nového kopce N1"20*0,2</t>
  </si>
  <si>
    <t>"odstranění v místě nového chodníku N2"18,25*0,2</t>
  </si>
  <si>
    <t>"odstranění v místě nové terasy N3"33,7*0,2</t>
  </si>
  <si>
    <t>"odstranění v místě hřiště s umělým povrchem N7"80*0,2</t>
  </si>
  <si>
    <t>Součet</t>
  </si>
  <si>
    <t>171101103R</t>
  </si>
  <si>
    <t>Uložení sypaniny do násypů s rozprostřením sypaniny ve vrstvách a s hrubým urovnáním zhutněných s uzavřením povrchu násypu z hornin soudržných s předepsanou mírou zhutnění v procentech výsledků zkoušek Proctor-Standard (dále jen PS) přes 96 do 100 % PS, včetně dovozu zeminy</t>
  </si>
  <si>
    <t>-1247977264</t>
  </si>
  <si>
    <t>"kopec N1"18</t>
  </si>
  <si>
    <t>3</t>
  </si>
  <si>
    <t>181301103</t>
  </si>
  <si>
    <t>Rozprostření a urovnání ornice v rovině nebo ve svahu sklonu do 1:5 při souvislé ploše do 500 m2, tl. vrstvy přes 150 do 200 mm</t>
  </si>
  <si>
    <t>m2</t>
  </si>
  <si>
    <t>CS ÚRS 2018 02</t>
  </si>
  <si>
    <t>-1657946795</t>
  </si>
  <si>
    <t>"rozporztření ornice na kopec N1"5,2*8,5</t>
  </si>
  <si>
    <t>"rozporztření ornice okolo nových zpevněných ploch N2,N3a,N7"((8,95+2,0)*2)*0,5+((6,5+5,0)*2)*0,5+((16,0+5,0)*2)*0,5</t>
  </si>
  <si>
    <t>Zakládání</t>
  </si>
  <si>
    <t>215901101</t>
  </si>
  <si>
    <t>Zhutnění podloží pod násypy z rostlé horniny tř. 1 až 4 z hornin soudružných do 92 % PS a nesoudržných sypkých relativní ulehlosti I(d) do 0,8</t>
  </si>
  <si>
    <t>-1771585045</t>
  </si>
  <si>
    <t>151,95</t>
  </si>
  <si>
    <t>5</t>
  </si>
  <si>
    <t>273313711</t>
  </si>
  <si>
    <t>Základy z betonu prostého desky z betonu kamenem neprokládaného tř. C 20/25</t>
  </si>
  <si>
    <t>1100990676</t>
  </si>
  <si>
    <t>"hřiště N7"5,0*16,0*0,12</t>
  </si>
  <si>
    <t>6</t>
  </si>
  <si>
    <t>273362021</t>
  </si>
  <si>
    <t>Výztuž základů desek ze svařovaných sítí z drátů typu KARI</t>
  </si>
  <si>
    <t>t</t>
  </si>
  <si>
    <t>-661527769</t>
  </si>
  <si>
    <t>"siť kari 150/150/6"(5*16)*3,03/1000</t>
  </si>
  <si>
    <t>Komunikace pozemní</t>
  </si>
  <si>
    <t>7</t>
  </si>
  <si>
    <t>564851114</t>
  </si>
  <si>
    <t>Podklad ze štěrkodrti ŠD s rozprostřením a zhutněním, po zhutnění tl. 180 mm</t>
  </si>
  <si>
    <t>-1881995398</t>
  </si>
  <si>
    <t>"pod hřiště N7"5*16</t>
  </si>
  <si>
    <t>8</t>
  </si>
  <si>
    <t>564861115</t>
  </si>
  <si>
    <t>Podklad ze štěrkodrti ŠD s rozprostřením a zhutněním, po zhutnění tl. 240 mm</t>
  </si>
  <si>
    <t>626598561</t>
  </si>
  <si>
    <t>"pod chodník N2"18,25</t>
  </si>
  <si>
    <t>"pod terasu N3a"33,7</t>
  </si>
  <si>
    <t>9</t>
  </si>
  <si>
    <t>579211132</t>
  </si>
  <si>
    <t>Venkovní lité pryžové povrchy na betonový podklad dvouvrstvé tloušťky 17 mm s impregnací podkladu, prováděné ručně plochy do 300 m2 jedna barva ostatní</t>
  </si>
  <si>
    <t>1932166390</t>
  </si>
  <si>
    <t>"hřiště N7 barevnost dle výkresu D.1.1.09"(16*5)</t>
  </si>
  <si>
    <t>10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</si>
  <si>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</si>
  <si>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</si>
  <si>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1135849763</t>
  </si>
  <si>
    <t>"chodník N2"18,25</t>
  </si>
  <si>
    <t>11</t>
  </si>
  <si>
    <t>M</t>
  </si>
  <si>
    <t>59245015</t>
  </si>
  <si>
    <t>dlažba zámková profilová základní 20x16,5x6 cm přírodní</t>
  </si>
  <si>
    <t>925514241</t>
  </si>
  <si>
    <t>18,25</t>
  </si>
  <si>
    <t>18,25*1,1 'Přepočtené koeficientem množství</t>
  </si>
  <si>
    <t>38</t>
  </si>
  <si>
    <t>596811120</t>
  </si>
  <si>
    <t>Kladení dlažby z betonových nebo kameninových dlaždic komunikací pro pěší s vyplněním spár a se smetením přebytečného materiálu na vzdálenost do 3 m s ložem z kameniva těženého tl. do 30 mm velikosti dlaždic do 0,09 m2 (bez zámku), pro plochy do 50 m2</t>
  </si>
  <si>
    <t>832733686</t>
  </si>
  <si>
    <t>PSC</t>
  </si>
  <si>
    <t xml:space="preserve">Poznámka k souboru cen:_x000D_
1. V cenách jsou započteny i náklady na dodání hmot pro lože a na dodání materiálu pro výplň spár._x000D_
2. V cenách nejsou započteny náklady na dodání dlaždic, které se oceňují ve specifikaci; ztratné lze dohodnout u plochy_x000D_
a) do 100 m2 ve výši 3 %,_x000D_
b) přes 100 do 300 m2 ve výši 2 %,_x000D_
c) přes 300 m2 ve výši 1 %._x000D_
3. Část lože přesahující tloušťku 30 mm se oceňuje cenami souboru cen 451 . . -9 . Příplatek za každých dalších 10 mm tloušťky podkladu nebo lože._x000D_
</t>
  </si>
  <si>
    <t>39</t>
  </si>
  <si>
    <t>59248005</t>
  </si>
  <si>
    <t>dlažba skladebná betonová 30x30x5cm přírodní</t>
  </si>
  <si>
    <t>-1883040204</t>
  </si>
  <si>
    <t>130*0,3*0,3</t>
  </si>
  <si>
    <t>Ostatní konstrukce a práce, bourání</t>
  </si>
  <si>
    <t>12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</si>
  <si>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</si>
  <si>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</si>
  <si>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m</t>
  </si>
  <si>
    <t>725428938</t>
  </si>
  <si>
    <t>"chodník N2"9,0+2,1+7,5</t>
  </si>
  <si>
    <t>"terasa N3a"(6,6+5,1)*2</t>
  </si>
  <si>
    <t>13</t>
  </si>
  <si>
    <t>59217017</t>
  </si>
  <si>
    <t>obrubník betonový chodníkový 100x10x25 cm</t>
  </si>
  <si>
    <t>350352037</t>
  </si>
  <si>
    <t>42*1,1 'Přepočtené koeficientem množství</t>
  </si>
  <si>
    <t>14</t>
  </si>
  <si>
    <t>936001001R1</t>
  </si>
  <si>
    <t>D+M Dřevěný hmyzí hotel včetně kotvení</t>
  </si>
  <si>
    <t>kus</t>
  </si>
  <si>
    <t>-87521499</t>
  </si>
  <si>
    <t>"viz výkres D.1.1.06"1</t>
  </si>
  <si>
    <t>936001003R3</t>
  </si>
  <si>
    <t>D+M Dřevěné záhony 1200x800x200mm, včetně podkladní nopové folie a zeminy</t>
  </si>
  <si>
    <t>-1964735735</t>
  </si>
  <si>
    <t>"viz výkres D.1.1.07"2</t>
  </si>
  <si>
    <t>16</t>
  </si>
  <si>
    <t>936001004R4</t>
  </si>
  <si>
    <t>D+M Vrbový tunel šířky 1,5, výšky 1,5m včetně kotvení</t>
  </si>
  <si>
    <t>324245102</t>
  </si>
  <si>
    <t>"viz výkres D.1.1.08"10</t>
  </si>
  <si>
    <t>32</t>
  </si>
  <si>
    <t>936001024R10</t>
  </si>
  <si>
    <t>D+M Korugovaná trubka"X-Stream"</t>
  </si>
  <si>
    <t>-1545184520</t>
  </si>
  <si>
    <t>"viz výkres D.1.1.03"3</t>
  </si>
  <si>
    <t>17</t>
  </si>
  <si>
    <t>936001024R11</t>
  </si>
  <si>
    <t>D+M Dřevěná dětská kombinovaná prolézačka se skluzavkou</t>
  </si>
  <si>
    <t>-1064219515</t>
  </si>
  <si>
    <t>"viz výkres D.1.1.12"1</t>
  </si>
  <si>
    <t>33</t>
  </si>
  <si>
    <t>936001024R12</t>
  </si>
  <si>
    <t>D+M zábradlí z kulatin akátového dřeva</t>
  </si>
  <si>
    <t>-868100447</t>
  </si>
  <si>
    <t>"viz výkres D.1.1.03"6</t>
  </si>
  <si>
    <t>18</t>
  </si>
  <si>
    <t>936001024R5</t>
  </si>
  <si>
    <t xml:space="preserve">D+M Hmatový chodník </t>
  </si>
  <si>
    <t>-1432965145</t>
  </si>
  <si>
    <t>"viz výkres D.1.1.11"7</t>
  </si>
  <si>
    <t>19</t>
  </si>
  <si>
    <t>936001024R7</t>
  </si>
  <si>
    <t>D+M Akátový hoblovaný dřevěný špalek k sezení</t>
  </si>
  <si>
    <t>364036970</t>
  </si>
  <si>
    <t>"viz výkres D.1.1.10"15</t>
  </si>
  <si>
    <t>20</t>
  </si>
  <si>
    <t>936001024R9</t>
  </si>
  <si>
    <t>D+M Dřevěná dětská prolézačka"LANOVÉ CENTRUM"</t>
  </si>
  <si>
    <t>1340406670</t>
  </si>
  <si>
    <t>"viz výkres D.1.1.13"1</t>
  </si>
  <si>
    <t>936124114R</t>
  </si>
  <si>
    <t>Montáž stávající sestavy stolu s lavičkami se zabetonováním noh</t>
  </si>
  <si>
    <t>1339308089</t>
  </si>
  <si>
    <t>"viz výkres D.1.1.02"2</t>
  </si>
  <si>
    <t>22</t>
  </si>
  <si>
    <t>966001111R</t>
  </si>
  <si>
    <t>Odstranění dětské ocelové prolézačky,stabilní zabetonované</t>
  </si>
  <si>
    <t>-151915157</t>
  </si>
  <si>
    <t>"demontáž prolézaček viz výkres D.1.1.01, ozn.D1a,D1b, včetně odstranění základu a odvozu suti a skládkovného"2</t>
  </si>
  <si>
    <t>23</t>
  </si>
  <si>
    <t>966001211R</t>
  </si>
  <si>
    <t>Demontáž sestavy 2 laviček a stolu, stabilní zabetonované, pro opětovné použití</t>
  </si>
  <si>
    <t>1369326981</t>
  </si>
  <si>
    <t>"demontáž sestavy 2 laviček a stolu ozn.D2, "2</t>
  </si>
  <si>
    <t>998</t>
  </si>
  <si>
    <t>Přesun hmot</t>
  </si>
  <si>
    <t>24</t>
  </si>
  <si>
    <t>998223011</t>
  </si>
  <si>
    <t>Přesun hmot pro pozemní komunikace s krytem dlážděným dopravní vzdálenost do 200 m jakékoliv délky objektu</t>
  </si>
  <si>
    <t>271835498</t>
  </si>
  <si>
    <t>PSV</t>
  </si>
  <si>
    <t>Práce a dodávky PSV</t>
  </si>
  <si>
    <t>762</t>
  </si>
  <si>
    <t>Konstrukce tesařské</t>
  </si>
  <si>
    <t>34</t>
  </si>
  <si>
    <t>762951002</t>
  </si>
  <si>
    <t>Montáž terasy podkladního roštu z profilů plných, osové vzdálenosti podpěr přes 300 do 420 mm</t>
  </si>
  <si>
    <t>-1306137014</t>
  </si>
  <si>
    <t xml:space="preserve">Poznámka k souboru cen:_x000D_
1. Dřevinami velmi měkkými se rozumí dřeviny smrk, borovice apod., dřevinami měkkými modřín, douglaska, teak apod., dřevinami tvrdými např. akát, dřevinami neobyčejně tvrdými tropické dřeviny._x000D_
2. Jako dřevoplast se označují materiály kompozitní ( přibližně 60 % dřeva a 40 % polymerů)._x000D_
3. Podkladní vrstvy se oceňují cenami katalogu 801-1 Budovy a haly – zděné a monolitické._x000D_
</t>
  </si>
  <si>
    <t>"terasa N3a"32,5</t>
  </si>
  <si>
    <t>35</t>
  </si>
  <si>
    <t>61198144R</t>
  </si>
  <si>
    <t>terasový hranol 70x70</t>
  </si>
  <si>
    <t>457458391</t>
  </si>
  <si>
    <t>6,5*10</t>
  </si>
  <si>
    <t>36</t>
  </si>
  <si>
    <t>762952002</t>
  </si>
  <si>
    <t>Montáž terasy nášlapné vrstvy z prken z dřevin velmi měkkých nebo měkkých, s broušením, bez povrchové úpravy, spojovaných šroubováním, šířky přes 90 do 120 mm</t>
  </si>
  <si>
    <t>-1234190943</t>
  </si>
  <si>
    <t>32,5</t>
  </si>
  <si>
    <t>37</t>
  </si>
  <si>
    <t>61198124R</t>
  </si>
  <si>
    <t>terasový profil THERMOWOOD</t>
  </si>
  <si>
    <t>-1734727</t>
  </si>
  <si>
    <t>32,5*1,08 'Přepočtené koeficientem množství</t>
  </si>
  <si>
    <t>767</t>
  </si>
  <si>
    <t>Konstrukce zámečnické</t>
  </si>
  <si>
    <t>25</t>
  </si>
  <si>
    <t>767812611R</t>
  </si>
  <si>
    <t>D+M Stínící plachta 7,0x5,5m včetně sloupků a kotvení</t>
  </si>
  <si>
    <t>-102894687</t>
  </si>
  <si>
    <t>"viz výkres D.1.1.05"1</t>
  </si>
  <si>
    <t>26</t>
  </si>
  <si>
    <t>767812612R</t>
  </si>
  <si>
    <t>D+M Stínící plachta 7,2x3,0m včetně sloupků a kotvení</t>
  </si>
  <si>
    <t>-1635617680</t>
  </si>
  <si>
    <t>"viz výkres D.1.1.05, N3b"1</t>
  </si>
  <si>
    <t>OST</t>
  </si>
  <si>
    <t>Ostatní</t>
  </si>
  <si>
    <t>28</t>
  </si>
  <si>
    <t>01R</t>
  </si>
  <si>
    <t>512</t>
  </si>
  <si>
    <t>-1643840396</t>
  </si>
  <si>
    <t>29</t>
  </si>
  <si>
    <t>02R</t>
  </si>
  <si>
    <t>soubor</t>
  </si>
  <si>
    <t>-1103863607</t>
  </si>
  <si>
    <t>30</t>
  </si>
  <si>
    <t>03R</t>
  </si>
  <si>
    <t>644772496</t>
  </si>
  <si>
    <t>31</t>
  </si>
  <si>
    <t>05R</t>
  </si>
  <si>
    <t xml:space="preserve">Údržba vysazené zeleně po dobu 5 let </t>
  </si>
  <si>
    <t>-582883755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</si>
  <si>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</si>
  <si>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</si>
  <si>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</si>
  <si>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</si>
  <si>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</si>
  <si>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</si>
  <si>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</si>
  <si>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</si>
  <si>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</si>
  <si>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</si>
  <si>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</si>
  <si>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</si>
  <si>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</si>
  <si>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</si>
  <si>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</si>
  <si>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</si>
  <si>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</si>
  <si>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</si>
  <si>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</si>
  <si>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</si>
  <si>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</si>
  <si>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</si>
  <si>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</si>
  <si>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</si>
  <si>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</si>
  <si>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</si>
  <si>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</si>
  <si>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</si>
  <si>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</si>
  <si>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</si>
  <si>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</si>
  <si>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</si>
  <si>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</si>
  <si>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</si>
  <si>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</si>
  <si>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</si>
  <si>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</si>
  <si>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</si>
  <si>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</si>
  <si>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</si>
  <si>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</si>
  <si>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</si>
  <si>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</si>
  <si>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</si>
  <si>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</si>
  <si>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</si>
  <si>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</si>
  <si>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</si>
  <si>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</si>
  <si>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</si>
  <si>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</si>
  <si>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</si>
  <si>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</si>
  <si>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</si>
  <si>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</si>
  <si>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</si>
  <si>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</si>
  <si>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</si>
  <si>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</si>
  <si>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</si>
  <si>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</si>
  <si>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</si>
  <si>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</si>
  <si>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</si>
  <si>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</si>
  <si>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</si>
  <si>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</si>
  <si>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</si>
  <si>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</si>
  <si>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</si>
  <si>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</si>
  <si>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</si>
  <si>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</si>
  <si>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</si>
  <si>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</si>
  <si>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</si>
  <si>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</si>
  <si>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</si>
  <si>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</si>
  <si>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</si>
  <si>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</si>
  <si>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</si>
  <si>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</si>
  <si>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</si>
  <si>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</si>
  <si>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</si>
  <si>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</si>
  <si>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</si>
  <si>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</si>
  <si>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</si>
  <si>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</si>
  <si>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</si>
  <si>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</si>
  <si>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</si>
  <si>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</si>
  <si>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</si>
  <si>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</si>
  <si>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</si>
  <si>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</si>
  <si>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</si>
  <si>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</si>
  <si>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</si>
  <si>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</si>
  <si>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</si>
  <si>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</si>
  <si>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</si>
  <si>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</si>
  <si>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</si>
  <si>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</si>
  <si>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</si>
  <si>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</si>
  <si>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</si>
  <si>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</si>
  <si>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</si>
  <si>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</si>
  <si>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</si>
  <si>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</si>
  <si>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</si>
  <si>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</si>
  <si>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</si>
  <si>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</si>
  <si>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</si>
  <si>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</si>
  <si>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</si>
  <si>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</si>
  <si>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</si>
  <si>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</si>
  <si>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</si>
  <si>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</si>
  <si>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</si>
  <si>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</si>
  <si>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</si>
  <si>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</si>
  <si>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</si>
  <si>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</si>
  <si>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</si>
  <si>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</si>
  <si>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</si>
  <si>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</si>
  <si>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</si>
  <si>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</si>
  <si>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</si>
  <si>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</si>
  <si>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</si>
  <si>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</si>
  <si>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</si>
  <si>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</si>
  <si>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</si>
  <si>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</si>
  <si>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</si>
  <si>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</si>
  <si>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</si>
  <si>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</si>
  <si>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</si>
  <si>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</si>
  <si>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</si>
  <si>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</si>
  <si>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</si>
  <si>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</si>
  <si>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</si>
  <si>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</si>
  <si>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</si>
  <si>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</si>
  <si>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</si>
  <si>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</si>
  <si>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</si>
  <si>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</si>
  <si>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</si>
  <si>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</si>
  <si>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</si>
  <si>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</si>
  <si>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</si>
  <si>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</si>
  <si>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</si>
  <si>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</si>
  <si>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</si>
  <si>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</si>
  <si>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</si>
  <si>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</si>
  <si>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</si>
  <si>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</si>
  <si>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</si>
  <si>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</si>
  <si>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</si>
  <si>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Revize herních prvků</t>
  </si>
  <si>
    <t>Inženýrská činnost</t>
  </si>
  <si>
    <t xml:space="preserve">Údržba a seřízení navržených prvků v půl ročních intervalech po dobu záruky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</si>
</sst>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" fontId="20" fillId="3" borderId="23" xfId="0" applyNumberFormat="1" applyFont="1" applyFill="1" applyBorder="1" applyAlignment="1" applyProtection="1">
      <alignment vertical="center"/>
      <protection locked="0"/>
    </xf>
    <xf numFmtId="4" fontId="33" fillId="3" borderId="23" xfId="0" applyNumberFormat="1" applyFont="1" applyFill="1" applyBorder="1" applyAlignment="1" applyProtection="1">
      <alignment vertical="center"/>
      <protection locked="0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3" borderId="0" xfId="0" applyFont="1" applyFill="1" applyAlignment="1" applyProtection="1">
      <alignment horizontal="left" vertical="center"/>
      <protection locked="0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left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left" vertical="center" wrapText="1"/>
    </xf>
    <xf numFmtId="0" fontId="38" fillId="0" borderId="29" xfId="0" applyFont="1" applyBorder="1" applyAlignment="1">
      <alignment horizontal="left" wrapText="1"/>
    </xf>
    <xf numFmtId="49" fontId="39" fillId="0" borderId="1" xfId="0" applyNumberFormat="1" applyFont="1" applyBorder="1" applyAlignment="1">
      <alignment horizontal="left" vertical="center" wrapText="1"/>
    </xf>
    <xf numFmtId="0" fontId="11" fillId="0" borderId="0" xfId="0" applyFont="1" applyAlignment="1" applyProtection="1">
      <alignment horizontal="left" vertical="center"/>
    </xf>
    <xf numFmtId="0" fontId="0" fillId="0" borderId="0" xfId="0" applyProtection="1"/>
    <xf numFmtId="0" fontId="12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13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/>
    </xf>
    <xf numFmtId="0" fontId="14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 applyProtection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1" fillId="0" borderId="0" xfId="0" applyFont="1" applyAlignment="1" applyProtection="1">
      <alignment vertical="center"/>
    </xf>
    <xf numFmtId="4" fontId="17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4" fillId="4" borderId="7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4" fillId="4" borderId="8" xfId="0" applyFont="1" applyFill="1" applyBorder="1" applyAlignment="1" applyProtection="1">
      <alignment horizontal="center" vertical="center"/>
    </xf>
    <xf numFmtId="0" fontId="4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4" fontId="4" fillId="4" borderId="8" xfId="0" applyNumberFormat="1" applyFont="1" applyFill="1" applyBorder="1" applyAlignment="1" applyProtection="1">
      <alignment vertical="center"/>
    </xf>
    <xf numFmtId="0" fontId="0" fillId="4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8" fillId="0" borderId="12" xfId="0" applyFont="1" applyBorder="1" applyAlignment="1" applyProtection="1">
      <alignment horizontal="center" vertical="center"/>
    </xf>
    <xf numFmtId="0" fontId="18" fillId="0" borderId="13" xfId="0" applyFont="1" applyBorder="1" applyAlignment="1" applyProtection="1">
      <alignment horizontal="left" vertical="center"/>
    </xf>
    <xf numFmtId="0" fontId="0" fillId="0" borderId="13" xfId="0" applyBorder="1" applyAlignment="1" applyProtection="1">
      <alignment vertical="center"/>
    </xf>
    <xf numFmtId="0" fontId="0" fillId="0" borderId="14" xfId="0" applyBorder="1" applyAlignment="1" applyProtection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5" borderId="7" xfId="0" applyFont="1" applyFill="1" applyBorder="1" applyAlignment="1" applyProtection="1">
      <alignment horizontal="center" vertical="center"/>
    </xf>
    <xf numFmtId="0" fontId="20" fillId="5" borderId="8" xfId="0" applyFont="1" applyFill="1" applyBorder="1" applyAlignment="1" applyProtection="1">
      <alignment horizontal="left" vertical="center"/>
    </xf>
    <xf numFmtId="0" fontId="0" fillId="5" borderId="8" xfId="0" applyFont="1" applyFill="1" applyBorder="1" applyAlignment="1" applyProtection="1">
      <alignment vertical="center"/>
    </xf>
    <xf numFmtId="0" fontId="20" fillId="5" borderId="8" xfId="0" applyFont="1" applyFill="1" applyBorder="1" applyAlignment="1" applyProtection="1">
      <alignment horizontal="center" vertical="center"/>
    </xf>
    <xf numFmtId="0" fontId="20" fillId="5" borderId="8" xfId="0" applyFont="1" applyFill="1" applyBorder="1" applyAlignment="1" applyProtection="1">
      <alignment horizontal="right" vertical="center"/>
    </xf>
    <xf numFmtId="0" fontId="20" fillId="5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horizontal="left" vertical="center"/>
    </xf>
    <xf numFmtId="0" fontId="24" fillId="0" borderId="0" xfId="1" applyFont="1" applyAlignment="1" applyProtection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left" vertical="center"/>
    </xf>
    <xf numFmtId="49" fontId="2" fillId="0" borderId="0" xfId="0" applyNumberFormat="1" applyFont="1" applyAlignment="1" applyProtection="1">
      <alignment horizontal="left" vertical="center"/>
      <protection locked="0"/>
    </xf>
    <xf numFmtId="0" fontId="28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4" xfId="0" applyFont="1" applyBorder="1" applyAlignment="1" applyProtection="1">
      <alignment vertical="center" wrapText="1"/>
    </xf>
    <xf numFmtId="0" fontId="0" fillId="0" borderId="4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6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5" borderId="0" xfId="0" applyFont="1" applyFill="1" applyAlignment="1" applyProtection="1">
      <alignment vertical="center"/>
    </xf>
    <xf numFmtId="0" fontId="4" fillId="5" borderId="7" xfId="0" applyFont="1" applyFill="1" applyBorder="1" applyAlignment="1" applyProtection="1">
      <alignment horizontal="left" vertical="center"/>
    </xf>
    <xf numFmtId="0" fontId="4" fillId="5" borderId="8" xfId="0" applyFont="1" applyFill="1" applyBorder="1" applyAlignment="1" applyProtection="1">
      <alignment horizontal="right" vertical="center"/>
    </xf>
    <xf numFmtId="0" fontId="4" fillId="5" borderId="8" xfId="0" applyFont="1" applyFill="1" applyBorder="1" applyAlignment="1" applyProtection="1">
      <alignment horizontal="center" vertical="center"/>
    </xf>
    <xf numFmtId="4" fontId="4" fillId="5" borderId="8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5" borderId="0" xfId="0" applyFont="1" applyFill="1" applyAlignment="1" applyProtection="1">
      <alignment horizontal="left" vertical="center"/>
    </xf>
    <xf numFmtId="0" fontId="20" fillId="5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5" borderId="17" xfId="0" applyFont="1" applyFill="1" applyBorder="1" applyAlignment="1" applyProtection="1">
      <alignment horizontal="center" vertical="center" wrapText="1"/>
    </xf>
    <xf numFmtId="0" fontId="20" fillId="5" borderId="18" xfId="0" applyFont="1" applyFill="1" applyBorder="1" applyAlignment="1" applyProtection="1">
      <alignment horizontal="center" vertical="center" wrapText="1"/>
    </xf>
    <xf numFmtId="0" fontId="20" fillId="5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4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0" borderId="23" xfId="0" applyNumberFormat="1" applyFont="1" applyBorder="1" applyAlignment="1" applyProtection="1">
      <alignment vertical="center"/>
    </xf>
    <xf numFmtId="0" fontId="21" fillId="3" borderId="15" xfId="0" applyFont="1" applyFill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4" fontId="0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 applyProtection="1">
      <alignment vertical="center"/>
    </xf>
    <xf numFmtId="0" fontId="33" fillId="3" borderId="15" xfId="0" applyFont="1" applyFill="1" applyBorder="1" applyAlignment="1" applyProtection="1">
      <alignment horizontal="left" vertical="center"/>
    </xf>
    <xf numFmtId="0" fontId="33" fillId="0" borderId="0" xfId="0" applyFont="1" applyBorder="1" applyAlignment="1" applyProtection="1">
      <alignment horizontal="center" vertical="center"/>
    </xf>
    <xf numFmtId="0" fontId="35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1" fillId="3" borderId="20" xfId="0" applyFont="1" applyFill="1" applyBorder="1" applyAlignment="1" applyProtection="1">
      <alignment horizontal="left" vertical="center"/>
    </xf>
    <xf numFmtId="0" fontId="2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7"/>
  <sheetViews>
    <sheetView showGridLines="0" topLeftCell="A24" workbookViewId="0">
      <selection activeCell="E14" sqref="E14:AJ14"/>
    </sheetView>
  </sheetViews>
  <sheetFormatPr defaultRowHeight="15"/>
  <cols>
    <col min="1" max="1" width="8.33203125" style="99" customWidth="1"/>
    <col min="2" max="2" width="1.6640625" style="99" customWidth="1"/>
    <col min="3" max="3" width="4.1640625" style="99" customWidth="1"/>
    <col min="4" max="33" width="2.6640625" style="99" customWidth="1"/>
    <col min="34" max="34" width="3.33203125" style="99" customWidth="1"/>
    <col min="35" max="35" width="31.6640625" style="99" customWidth="1"/>
    <col min="36" max="37" width="2.5" style="99" customWidth="1"/>
    <col min="38" max="38" width="8.33203125" style="99" customWidth="1"/>
    <col min="39" max="39" width="3.33203125" style="99" customWidth="1"/>
    <col min="40" max="40" width="13.33203125" style="99" customWidth="1"/>
    <col min="41" max="41" width="7.5" style="99" customWidth="1"/>
    <col min="42" max="42" width="4.1640625" style="99" customWidth="1"/>
    <col min="43" max="43" width="15.6640625" style="99" customWidth="1"/>
    <col min="44" max="44" width="13.6640625" style="99" customWidth="1"/>
    <col min="45" max="47" width="25.83203125" style="99" hidden="1" customWidth="1"/>
    <col min="48" max="49" width="21.6640625" style="99" hidden="1" customWidth="1"/>
    <col min="50" max="51" width="25" style="99" hidden="1" customWidth="1"/>
    <col min="52" max="52" width="21.6640625" style="99" hidden="1" customWidth="1"/>
    <col min="53" max="53" width="19.1640625" style="99" hidden="1" customWidth="1"/>
    <col min="54" max="54" width="25" style="99" hidden="1" customWidth="1"/>
    <col min="55" max="55" width="21.6640625" style="99" hidden="1" customWidth="1"/>
    <col min="56" max="56" width="19.1640625" style="99" hidden="1" customWidth="1"/>
    <col min="57" max="57" width="66.5" style="99" customWidth="1"/>
    <col min="58" max="70" width="9.33203125" style="99"/>
    <col min="71" max="91" width="9.33203125" style="99" hidden="1"/>
    <col min="92" max="16384" width="9.33203125" style="99"/>
  </cols>
  <sheetData>
    <row r="1" spans="1:74" ht="11.25">
      <c r="A1" s="98" t="s">
        <v>0</v>
      </c>
      <c r="AZ1" s="98" t="s">
        <v>1</v>
      </c>
      <c r="BA1" s="98" t="s">
        <v>2</v>
      </c>
      <c r="BB1" s="98" t="s">
        <v>3</v>
      </c>
      <c r="BT1" s="98" t="s">
        <v>4</v>
      </c>
      <c r="BU1" s="98" t="s">
        <v>4</v>
      </c>
      <c r="BV1" s="98" t="s">
        <v>5</v>
      </c>
    </row>
    <row r="2" spans="1:74" ht="36.950000000000003" customHeight="1">
      <c r="AR2" s="100" t="s">
        <v>6</v>
      </c>
      <c r="AS2" s="101"/>
      <c r="AT2" s="101"/>
      <c r="AU2" s="101"/>
      <c r="AV2" s="101"/>
      <c r="AW2" s="101"/>
      <c r="AX2" s="101"/>
      <c r="AY2" s="101"/>
      <c r="AZ2" s="101"/>
      <c r="BA2" s="101"/>
      <c r="BB2" s="101"/>
      <c r="BC2" s="101"/>
      <c r="BD2" s="101"/>
      <c r="BE2" s="101"/>
      <c r="BS2" s="102" t="s">
        <v>7</v>
      </c>
      <c r="BT2" s="102" t="s">
        <v>8</v>
      </c>
    </row>
    <row r="3" spans="1:74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4"/>
      <c r="M3" s="104"/>
      <c r="N3" s="104"/>
      <c r="O3" s="104"/>
      <c r="P3" s="104"/>
      <c r="Q3" s="104"/>
      <c r="R3" s="104"/>
      <c r="S3" s="104"/>
      <c r="T3" s="104"/>
      <c r="U3" s="104"/>
      <c r="V3" s="104"/>
      <c r="W3" s="104"/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  <c r="AI3" s="104"/>
      <c r="AJ3" s="104"/>
      <c r="AK3" s="104"/>
      <c r="AL3" s="104"/>
      <c r="AM3" s="104"/>
      <c r="AN3" s="104"/>
      <c r="AO3" s="104"/>
      <c r="AP3" s="104"/>
      <c r="AQ3" s="104"/>
      <c r="AR3" s="105"/>
      <c r="BS3" s="102" t="s">
        <v>7</v>
      </c>
      <c r="BT3" s="102" t="s">
        <v>9</v>
      </c>
    </row>
    <row r="4" spans="1:74" ht="24.95" customHeight="1">
      <c r="B4" s="105"/>
      <c r="D4" s="106" t="s">
        <v>10</v>
      </c>
      <c r="AR4" s="105"/>
      <c r="AS4" s="107" t="s">
        <v>11</v>
      </c>
      <c r="BE4" s="108" t="s">
        <v>12</v>
      </c>
      <c r="BS4" s="102" t="s">
        <v>13</v>
      </c>
    </row>
    <row r="5" spans="1:74" ht="12" customHeight="1">
      <c r="B5" s="105"/>
      <c r="D5" s="109" t="s">
        <v>14</v>
      </c>
      <c r="K5" s="110" t="s">
        <v>15</v>
      </c>
      <c r="L5" s="101"/>
      <c r="M5" s="101"/>
      <c r="N5" s="101"/>
      <c r="O5" s="101"/>
      <c r="P5" s="101"/>
      <c r="Q5" s="101"/>
      <c r="R5" s="101"/>
      <c r="S5" s="101"/>
      <c r="T5" s="101"/>
      <c r="U5" s="101"/>
      <c r="V5" s="101"/>
      <c r="W5" s="101"/>
      <c r="X5" s="101"/>
      <c r="Y5" s="101"/>
      <c r="Z5" s="101"/>
      <c r="AA5" s="101"/>
      <c r="AB5" s="101"/>
      <c r="AC5" s="101"/>
      <c r="AD5" s="101"/>
      <c r="AE5" s="101"/>
      <c r="AF5" s="101"/>
      <c r="AG5" s="101"/>
      <c r="AH5" s="101"/>
      <c r="AI5" s="101"/>
      <c r="AJ5" s="101"/>
      <c r="AK5" s="101"/>
      <c r="AL5" s="101"/>
      <c r="AM5" s="101"/>
      <c r="AN5" s="101"/>
      <c r="AO5" s="101"/>
      <c r="AR5" s="105"/>
      <c r="BE5" s="111" t="s">
        <v>16</v>
      </c>
      <c r="BS5" s="102" t="s">
        <v>7</v>
      </c>
    </row>
    <row r="6" spans="1:74" ht="36.950000000000003" customHeight="1">
      <c r="B6" s="105"/>
      <c r="D6" s="112" t="s">
        <v>17</v>
      </c>
      <c r="K6" s="113" t="s">
        <v>18</v>
      </c>
      <c r="L6" s="101"/>
      <c r="M6" s="101"/>
      <c r="N6" s="101"/>
      <c r="O6" s="101"/>
      <c r="P6" s="101"/>
      <c r="Q6" s="101"/>
      <c r="R6" s="101"/>
      <c r="S6" s="101"/>
      <c r="T6" s="101"/>
      <c r="U6" s="101"/>
      <c r="V6" s="101"/>
      <c r="W6" s="101"/>
      <c r="X6" s="101"/>
      <c r="Y6" s="101"/>
      <c r="Z6" s="101"/>
      <c r="AA6" s="101"/>
      <c r="AB6" s="101"/>
      <c r="AC6" s="101"/>
      <c r="AD6" s="101"/>
      <c r="AE6" s="101"/>
      <c r="AF6" s="101"/>
      <c r="AG6" s="101"/>
      <c r="AH6" s="101"/>
      <c r="AI6" s="101"/>
      <c r="AJ6" s="101"/>
      <c r="AK6" s="101"/>
      <c r="AL6" s="101"/>
      <c r="AM6" s="101"/>
      <c r="AN6" s="101"/>
      <c r="AO6" s="101"/>
      <c r="AR6" s="105"/>
      <c r="BE6" s="114"/>
      <c r="BS6" s="102" t="s">
        <v>7</v>
      </c>
    </row>
    <row r="7" spans="1:74" ht="12" customHeight="1">
      <c r="B7" s="105"/>
      <c r="D7" s="115" t="s">
        <v>19</v>
      </c>
      <c r="K7" s="116" t="s">
        <v>3</v>
      </c>
      <c r="AK7" s="115" t="s">
        <v>20</v>
      </c>
      <c r="AN7" s="116" t="s">
        <v>3</v>
      </c>
      <c r="AR7" s="105"/>
      <c r="BE7" s="114"/>
      <c r="BS7" s="102" t="s">
        <v>7</v>
      </c>
    </row>
    <row r="8" spans="1:74" ht="12" customHeight="1">
      <c r="B8" s="105"/>
      <c r="D8" s="115" t="s">
        <v>21</v>
      </c>
      <c r="K8" s="116" t="s">
        <v>22</v>
      </c>
      <c r="AK8" s="115" t="s">
        <v>23</v>
      </c>
      <c r="AN8" s="3" t="s">
        <v>24</v>
      </c>
      <c r="AR8" s="105"/>
      <c r="BE8" s="114"/>
      <c r="BS8" s="102" t="s">
        <v>7</v>
      </c>
    </row>
    <row r="9" spans="1:74" ht="14.45" customHeight="1">
      <c r="B9" s="105"/>
      <c r="AR9" s="105"/>
      <c r="BE9" s="114"/>
      <c r="BS9" s="102" t="s">
        <v>7</v>
      </c>
    </row>
    <row r="10" spans="1:74" ht="12" customHeight="1">
      <c r="B10" s="105"/>
      <c r="D10" s="115" t="s">
        <v>25</v>
      </c>
      <c r="AK10" s="115" t="s">
        <v>26</v>
      </c>
      <c r="AN10" s="116" t="s">
        <v>3</v>
      </c>
      <c r="AR10" s="105"/>
      <c r="BE10" s="114"/>
      <c r="BS10" s="102" t="s">
        <v>7</v>
      </c>
    </row>
    <row r="11" spans="1:74" ht="18.399999999999999" customHeight="1">
      <c r="B11" s="105"/>
      <c r="E11" s="116" t="s">
        <v>22</v>
      </c>
      <c r="AK11" s="115" t="s">
        <v>27</v>
      </c>
      <c r="AN11" s="116" t="s">
        <v>3</v>
      </c>
      <c r="AR11" s="105"/>
      <c r="BE11" s="114"/>
      <c r="BS11" s="102" t="s">
        <v>7</v>
      </c>
    </row>
    <row r="12" spans="1:74" ht="6.95" customHeight="1">
      <c r="B12" s="105"/>
      <c r="AR12" s="105"/>
      <c r="BE12" s="114"/>
      <c r="BS12" s="102" t="s">
        <v>7</v>
      </c>
    </row>
    <row r="13" spans="1:74" ht="12" customHeight="1">
      <c r="B13" s="105"/>
      <c r="D13" s="115" t="s">
        <v>28</v>
      </c>
      <c r="AK13" s="115" t="s">
        <v>26</v>
      </c>
      <c r="AN13" s="4" t="s">
        <v>29</v>
      </c>
      <c r="AR13" s="105"/>
      <c r="BE13" s="114"/>
      <c r="BS13" s="102" t="s">
        <v>7</v>
      </c>
    </row>
    <row r="14" spans="1:74" ht="12.75">
      <c r="B14" s="105"/>
      <c r="E14" s="88" t="s">
        <v>29</v>
      </c>
      <c r="F14" s="203"/>
      <c r="G14" s="203"/>
      <c r="H14" s="203"/>
      <c r="I14" s="203"/>
      <c r="J14" s="203"/>
      <c r="K14" s="203"/>
      <c r="L14" s="203"/>
      <c r="M14" s="203"/>
      <c r="N14" s="203"/>
      <c r="O14" s="203"/>
      <c r="P14" s="203"/>
      <c r="Q14" s="203"/>
      <c r="R14" s="203"/>
      <c r="S14" s="203"/>
      <c r="T14" s="203"/>
      <c r="U14" s="203"/>
      <c r="V14" s="203"/>
      <c r="W14" s="203"/>
      <c r="X14" s="203"/>
      <c r="Y14" s="203"/>
      <c r="Z14" s="203"/>
      <c r="AA14" s="203"/>
      <c r="AB14" s="203"/>
      <c r="AC14" s="203"/>
      <c r="AD14" s="203"/>
      <c r="AE14" s="203"/>
      <c r="AF14" s="203"/>
      <c r="AG14" s="203"/>
      <c r="AH14" s="203"/>
      <c r="AI14" s="203"/>
      <c r="AJ14" s="203"/>
      <c r="AK14" s="115" t="s">
        <v>27</v>
      </c>
      <c r="AN14" s="4" t="s">
        <v>29</v>
      </c>
      <c r="AR14" s="105"/>
      <c r="BE14" s="114"/>
      <c r="BS14" s="102" t="s">
        <v>7</v>
      </c>
    </row>
    <row r="15" spans="1:74" ht="6.95" customHeight="1">
      <c r="B15" s="105"/>
      <c r="AR15" s="105"/>
      <c r="BE15" s="114"/>
      <c r="BS15" s="102" t="s">
        <v>4</v>
      </c>
    </row>
    <row r="16" spans="1:74" ht="12" customHeight="1">
      <c r="B16" s="105"/>
      <c r="D16" s="115" t="s">
        <v>30</v>
      </c>
      <c r="AK16" s="115" t="s">
        <v>26</v>
      </c>
      <c r="AN16" s="116" t="s">
        <v>3</v>
      </c>
      <c r="AR16" s="105"/>
      <c r="BE16" s="114"/>
      <c r="BS16" s="102" t="s">
        <v>4</v>
      </c>
    </row>
    <row r="17" spans="1:71" ht="18.399999999999999" customHeight="1">
      <c r="B17" s="105"/>
      <c r="E17" s="116" t="s">
        <v>22</v>
      </c>
      <c r="AK17" s="115" t="s">
        <v>27</v>
      </c>
      <c r="AN17" s="116" t="s">
        <v>3</v>
      </c>
      <c r="AR17" s="105"/>
      <c r="BE17" s="114"/>
      <c r="BS17" s="102" t="s">
        <v>31</v>
      </c>
    </row>
    <row r="18" spans="1:71" ht="6.95" customHeight="1">
      <c r="B18" s="105"/>
      <c r="AR18" s="105"/>
      <c r="BE18" s="114"/>
      <c r="BS18" s="102" t="s">
        <v>7</v>
      </c>
    </row>
    <row r="19" spans="1:71" ht="12" customHeight="1">
      <c r="B19" s="105"/>
      <c r="D19" s="115" t="s">
        <v>32</v>
      </c>
      <c r="AK19" s="115" t="s">
        <v>26</v>
      </c>
      <c r="AN19" s="116" t="s">
        <v>3</v>
      </c>
      <c r="AR19" s="105"/>
      <c r="BE19" s="114"/>
      <c r="BS19" s="102" t="s">
        <v>7</v>
      </c>
    </row>
    <row r="20" spans="1:71" ht="18.399999999999999" customHeight="1">
      <c r="B20" s="105"/>
      <c r="E20" s="116" t="s">
        <v>22</v>
      </c>
      <c r="AK20" s="115" t="s">
        <v>27</v>
      </c>
      <c r="AN20" s="116" t="s">
        <v>3</v>
      </c>
      <c r="AR20" s="105"/>
      <c r="BE20" s="114"/>
      <c r="BS20" s="102" t="s">
        <v>4</v>
      </c>
    </row>
    <row r="21" spans="1:71" ht="6.95" customHeight="1">
      <c r="B21" s="105"/>
      <c r="AR21" s="105"/>
      <c r="BE21" s="114"/>
    </row>
    <row r="22" spans="1:71" ht="12" customHeight="1">
      <c r="B22" s="105"/>
      <c r="D22" s="115" t="s">
        <v>33</v>
      </c>
      <c r="AR22" s="105"/>
      <c r="BE22" s="114"/>
    </row>
    <row r="23" spans="1:71" ht="47.25" customHeight="1">
      <c r="B23" s="105"/>
      <c r="E23" s="117" t="s">
        <v>34</v>
      </c>
      <c r="F23" s="117"/>
      <c r="G23" s="117"/>
      <c r="H23" s="117"/>
      <c r="I23" s="117"/>
      <c r="J23" s="117"/>
      <c r="K23" s="117"/>
      <c r="L23" s="117"/>
      <c r="M23" s="117"/>
      <c r="N23" s="117"/>
      <c r="O23" s="117"/>
      <c r="P23" s="117"/>
      <c r="Q23" s="117"/>
      <c r="R23" s="117"/>
      <c r="S23" s="117"/>
      <c r="T23" s="117"/>
      <c r="U23" s="117"/>
      <c r="V23" s="117"/>
      <c r="W23" s="117"/>
      <c r="X23" s="117"/>
      <c r="Y23" s="117"/>
      <c r="Z23" s="117"/>
      <c r="AA23" s="117"/>
      <c r="AB23" s="117"/>
      <c r="AC23" s="117"/>
      <c r="AD23" s="117"/>
      <c r="AE23" s="117"/>
      <c r="AF23" s="117"/>
      <c r="AG23" s="117"/>
      <c r="AH23" s="117"/>
      <c r="AI23" s="117"/>
      <c r="AJ23" s="117"/>
      <c r="AK23" s="117"/>
      <c r="AL23" s="117"/>
      <c r="AM23" s="117"/>
      <c r="AN23" s="117"/>
      <c r="AR23" s="105"/>
      <c r="BE23" s="114"/>
    </row>
    <row r="24" spans="1:71" ht="6.95" customHeight="1">
      <c r="B24" s="105"/>
      <c r="AR24" s="105"/>
      <c r="BE24" s="114"/>
    </row>
    <row r="25" spans="1:71" ht="6.95" customHeight="1">
      <c r="B25" s="105"/>
      <c r="D25" s="118"/>
      <c r="E25" s="118"/>
      <c r="F25" s="118"/>
      <c r="G25" s="118"/>
      <c r="H25" s="118"/>
      <c r="I25" s="118"/>
      <c r="J25" s="118"/>
      <c r="K25" s="118"/>
      <c r="L25" s="118"/>
      <c r="M25" s="118"/>
      <c r="N25" s="118"/>
      <c r="O25" s="118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  <c r="AB25" s="118"/>
      <c r="AC25" s="118"/>
      <c r="AD25" s="118"/>
      <c r="AE25" s="118"/>
      <c r="AF25" s="118"/>
      <c r="AG25" s="118"/>
      <c r="AH25" s="118"/>
      <c r="AI25" s="118"/>
      <c r="AJ25" s="118"/>
      <c r="AK25" s="118"/>
      <c r="AL25" s="118"/>
      <c r="AM25" s="118"/>
      <c r="AN25" s="118"/>
      <c r="AO25" s="118"/>
      <c r="AR25" s="105"/>
      <c r="BE25" s="114"/>
    </row>
    <row r="26" spans="1:71" s="125" customFormat="1" ht="25.9" customHeight="1">
      <c r="A26" s="119"/>
      <c r="B26" s="120"/>
      <c r="C26" s="119"/>
      <c r="D26" s="121" t="s">
        <v>35</v>
      </c>
      <c r="E26" s="122"/>
      <c r="F26" s="122"/>
      <c r="G26" s="122"/>
      <c r="H26" s="122"/>
      <c r="I26" s="122"/>
      <c r="J26" s="122"/>
      <c r="K26" s="122"/>
      <c r="L26" s="122"/>
      <c r="M26" s="122"/>
      <c r="N26" s="122"/>
      <c r="O26" s="122"/>
      <c r="P26" s="122"/>
      <c r="Q26" s="122"/>
      <c r="R26" s="122"/>
      <c r="S26" s="122"/>
      <c r="T26" s="122"/>
      <c r="U26" s="122"/>
      <c r="V26" s="122"/>
      <c r="W26" s="122"/>
      <c r="X26" s="122"/>
      <c r="Y26" s="122"/>
      <c r="Z26" s="122"/>
      <c r="AA26" s="122"/>
      <c r="AB26" s="122"/>
      <c r="AC26" s="122"/>
      <c r="AD26" s="122"/>
      <c r="AE26" s="122"/>
      <c r="AF26" s="122"/>
      <c r="AG26" s="122"/>
      <c r="AH26" s="122"/>
      <c r="AI26" s="122"/>
      <c r="AJ26" s="122"/>
      <c r="AK26" s="123">
        <f>ROUND(AG54,2)</f>
        <v>0</v>
      </c>
      <c r="AL26" s="124"/>
      <c r="AM26" s="124"/>
      <c r="AN26" s="124"/>
      <c r="AO26" s="124"/>
      <c r="AP26" s="119"/>
      <c r="AQ26" s="119"/>
      <c r="AR26" s="120"/>
      <c r="BE26" s="114"/>
    </row>
    <row r="27" spans="1:71" s="125" customFormat="1" ht="6.95" customHeight="1">
      <c r="A27" s="119"/>
      <c r="B27" s="120"/>
      <c r="C27" s="119"/>
      <c r="D27" s="119"/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  <c r="P27" s="119"/>
      <c r="Q27" s="119"/>
      <c r="R27" s="119"/>
      <c r="S27" s="119"/>
      <c r="T27" s="119"/>
      <c r="U27" s="119"/>
      <c r="V27" s="119"/>
      <c r="W27" s="119"/>
      <c r="X27" s="119"/>
      <c r="Y27" s="119"/>
      <c r="Z27" s="119"/>
      <c r="AA27" s="119"/>
      <c r="AB27" s="119"/>
      <c r="AC27" s="119"/>
      <c r="AD27" s="119"/>
      <c r="AE27" s="119"/>
      <c r="AF27" s="119"/>
      <c r="AG27" s="119"/>
      <c r="AH27" s="119"/>
      <c r="AI27" s="119"/>
      <c r="AJ27" s="119"/>
      <c r="AK27" s="119"/>
      <c r="AL27" s="119"/>
      <c r="AM27" s="119"/>
      <c r="AN27" s="119"/>
      <c r="AO27" s="119"/>
      <c r="AP27" s="119"/>
      <c r="AQ27" s="119"/>
      <c r="AR27" s="120"/>
      <c r="BE27" s="114"/>
    </row>
    <row r="28" spans="1:71" s="125" customFormat="1" ht="12.75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19"/>
      <c r="L28" s="126" t="s">
        <v>36</v>
      </c>
      <c r="M28" s="126"/>
      <c r="N28" s="126"/>
      <c r="O28" s="126"/>
      <c r="P28" s="126"/>
      <c r="Q28" s="119"/>
      <c r="R28" s="119"/>
      <c r="S28" s="119"/>
      <c r="T28" s="119"/>
      <c r="U28" s="119"/>
      <c r="V28" s="119"/>
      <c r="W28" s="126" t="s">
        <v>37</v>
      </c>
      <c r="X28" s="126"/>
      <c r="Y28" s="126"/>
      <c r="Z28" s="126"/>
      <c r="AA28" s="126"/>
      <c r="AB28" s="126"/>
      <c r="AC28" s="126"/>
      <c r="AD28" s="126"/>
      <c r="AE28" s="126"/>
      <c r="AF28" s="119"/>
      <c r="AG28" s="119"/>
      <c r="AH28" s="119"/>
      <c r="AI28" s="119"/>
      <c r="AJ28" s="119"/>
      <c r="AK28" s="126" t="s">
        <v>38</v>
      </c>
      <c r="AL28" s="126"/>
      <c r="AM28" s="126"/>
      <c r="AN28" s="126"/>
      <c r="AO28" s="126"/>
      <c r="AP28" s="119"/>
      <c r="AQ28" s="119"/>
      <c r="AR28" s="120"/>
      <c r="BE28" s="114"/>
    </row>
    <row r="29" spans="1:71" s="127" customFormat="1" ht="14.45" customHeight="1">
      <c r="B29" s="128"/>
      <c r="D29" s="115" t="s">
        <v>39</v>
      </c>
      <c r="F29" s="115" t="s">
        <v>40</v>
      </c>
      <c r="L29" s="129">
        <v>0.21</v>
      </c>
      <c r="M29" s="130"/>
      <c r="N29" s="130"/>
      <c r="O29" s="130"/>
      <c r="P29" s="130"/>
      <c r="W29" s="131">
        <f>ROUND(AZ54, 2)</f>
        <v>0</v>
      </c>
      <c r="X29" s="130"/>
      <c r="Y29" s="130"/>
      <c r="Z29" s="130"/>
      <c r="AA29" s="130"/>
      <c r="AB29" s="130"/>
      <c r="AC29" s="130"/>
      <c r="AD29" s="130"/>
      <c r="AE29" s="130"/>
      <c r="AK29" s="131">
        <f>ROUND(AV54, 2)</f>
        <v>0</v>
      </c>
      <c r="AL29" s="130"/>
      <c r="AM29" s="130"/>
      <c r="AN29" s="130"/>
      <c r="AO29" s="130"/>
      <c r="AR29" s="128"/>
      <c r="BE29" s="132"/>
    </row>
    <row r="30" spans="1:71" s="127" customFormat="1" ht="14.45" customHeight="1">
      <c r="B30" s="128"/>
      <c r="F30" s="115" t="s">
        <v>41</v>
      </c>
      <c r="L30" s="129">
        <v>0.15</v>
      </c>
      <c r="M30" s="130"/>
      <c r="N30" s="130"/>
      <c r="O30" s="130"/>
      <c r="P30" s="130"/>
      <c r="W30" s="131">
        <f>ROUND(BA54, 2)</f>
        <v>0</v>
      </c>
      <c r="X30" s="130"/>
      <c r="Y30" s="130"/>
      <c r="Z30" s="130"/>
      <c r="AA30" s="130"/>
      <c r="AB30" s="130"/>
      <c r="AC30" s="130"/>
      <c r="AD30" s="130"/>
      <c r="AE30" s="130"/>
      <c r="AK30" s="131">
        <f>ROUND(AW54, 2)</f>
        <v>0</v>
      </c>
      <c r="AL30" s="130"/>
      <c r="AM30" s="130"/>
      <c r="AN30" s="130"/>
      <c r="AO30" s="130"/>
      <c r="AR30" s="128"/>
      <c r="BE30" s="132"/>
    </row>
    <row r="31" spans="1:71" s="127" customFormat="1" ht="14.45" hidden="1" customHeight="1">
      <c r="B31" s="128"/>
      <c r="F31" s="115" t="s">
        <v>42</v>
      </c>
      <c r="L31" s="129">
        <v>0.21</v>
      </c>
      <c r="M31" s="130"/>
      <c r="N31" s="130"/>
      <c r="O31" s="130"/>
      <c r="P31" s="130"/>
      <c r="W31" s="131">
        <f>ROUND(BB54, 2)</f>
        <v>0</v>
      </c>
      <c r="X31" s="130"/>
      <c r="Y31" s="130"/>
      <c r="Z31" s="130"/>
      <c r="AA31" s="130"/>
      <c r="AB31" s="130"/>
      <c r="AC31" s="130"/>
      <c r="AD31" s="130"/>
      <c r="AE31" s="130"/>
      <c r="AK31" s="131">
        <v>0</v>
      </c>
      <c r="AL31" s="130"/>
      <c r="AM31" s="130"/>
      <c r="AN31" s="130"/>
      <c r="AO31" s="130"/>
      <c r="AR31" s="128"/>
      <c r="BE31" s="132"/>
    </row>
    <row r="32" spans="1:71" s="127" customFormat="1" ht="14.45" hidden="1" customHeight="1">
      <c r="B32" s="128"/>
      <c r="F32" s="115" t="s">
        <v>43</v>
      </c>
      <c r="L32" s="129">
        <v>0.15</v>
      </c>
      <c r="M32" s="130"/>
      <c r="N32" s="130"/>
      <c r="O32" s="130"/>
      <c r="P32" s="130"/>
      <c r="W32" s="131">
        <f>ROUND(BC54, 2)</f>
        <v>0</v>
      </c>
      <c r="X32" s="130"/>
      <c r="Y32" s="130"/>
      <c r="Z32" s="130"/>
      <c r="AA32" s="130"/>
      <c r="AB32" s="130"/>
      <c r="AC32" s="130"/>
      <c r="AD32" s="130"/>
      <c r="AE32" s="130"/>
      <c r="AK32" s="131">
        <v>0</v>
      </c>
      <c r="AL32" s="130"/>
      <c r="AM32" s="130"/>
      <c r="AN32" s="130"/>
      <c r="AO32" s="130"/>
      <c r="AR32" s="128"/>
      <c r="BE32" s="132"/>
    </row>
    <row r="33" spans="1:57" s="127" customFormat="1" ht="14.45" hidden="1" customHeight="1">
      <c r="B33" s="128"/>
      <c r="F33" s="115" t="s">
        <v>44</v>
      </c>
      <c r="L33" s="129">
        <v>0</v>
      </c>
      <c r="M33" s="130"/>
      <c r="N33" s="130"/>
      <c r="O33" s="130"/>
      <c r="P33" s="130"/>
      <c r="W33" s="131">
        <f>ROUND(BD54, 2)</f>
        <v>0</v>
      </c>
      <c r="X33" s="130"/>
      <c r="Y33" s="130"/>
      <c r="Z33" s="130"/>
      <c r="AA33" s="130"/>
      <c r="AB33" s="130"/>
      <c r="AC33" s="130"/>
      <c r="AD33" s="130"/>
      <c r="AE33" s="130"/>
      <c r="AK33" s="131">
        <v>0</v>
      </c>
      <c r="AL33" s="130"/>
      <c r="AM33" s="130"/>
      <c r="AN33" s="130"/>
      <c r="AO33" s="130"/>
      <c r="AR33" s="128"/>
    </row>
    <row r="34" spans="1:57" s="125" customFormat="1" ht="6.95" customHeight="1">
      <c r="A34" s="119"/>
      <c r="B34" s="120"/>
      <c r="C34" s="119"/>
      <c r="D34" s="119"/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  <c r="P34" s="119"/>
      <c r="Q34" s="119"/>
      <c r="R34" s="119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  <c r="AF34" s="119"/>
      <c r="AG34" s="119"/>
      <c r="AH34" s="119"/>
      <c r="AI34" s="119"/>
      <c r="AJ34" s="119"/>
      <c r="AK34" s="119"/>
      <c r="AL34" s="119"/>
      <c r="AM34" s="119"/>
      <c r="AN34" s="119"/>
      <c r="AO34" s="119"/>
      <c r="AP34" s="119"/>
      <c r="AQ34" s="119"/>
      <c r="AR34" s="120"/>
      <c r="BE34" s="119"/>
    </row>
    <row r="35" spans="1:57" s="125" customFormat="1" ht="25.9" customHeight="1">
      <c r="A35" s="119"/>
      <c r="B35" s="120"/>
      <c r="C35" s="133"/>
      <c r="D35" s="134" t="s">
        <v>45</v>
      </c>
      <c r="E35" s="135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  <c r="R35" s="135"/>
      <c r="S35" s="135"/>
      <c r="T35" s="136" t="s">
        <v>46</v>
      </c>
      <c r="U35" s="135"/>
      <c r="V35" s="135"/>
      <c r="W35" s="135"/>
      <c r="X35" s="137" t="s">
        <v>47</v>
      </c>
      <c r="Y35" s="138"/>
      <c r="Z35" s="138"/>
      <c r="AA35" s="138"/>
      <c r="AB35" s="138"/>
      <c r="AC35" s="135"/>
      <c r="AD35" s="135"/>
      <c r="AE35" s="135"/>
      <c r="AF35" s="135"/>
      <c r="AG35" s="135"/>
      <c r="AH35" s="135"/>
      <c r="AI35" s="135"/>
      <c r="AJ35" s="135"/>
      <c r="AK35" s="139">
        <f>SUM(AK26:AK33)</f>
        <v>0</v>
      </c>
      <c r="AL35" s="138"/>
      <c r="AM35" s="138"/>
      <c r="AN35" s="138"/>
      <c r="AO35" s="140"/>
      <c r="AP35" s="133"/>
      <c r="AQ35" s="133"/>
      <c r="AR35" s="120"/>
      <c r="BE35" s="119"/>
    </row>
    <row r="36" spans="1:57" s="125" customFormat="1" ht="6.95" customHeight="1">
      <c r="A36" s="119"/>
      <c r="B36" s="120"/>
      <c r="C36" s="119"/>
      <c r="D36" s="119"/>
      <c r="E36" s="119"/>
      <c r="F36" s="119"/>
      <c r="G36" s="119"/>
      <c r="H36" s="119"/>
      <c r="I36" s="119"/>
      <c r="J36" s="119"/>
      <c r="K36" s="119"/>
      <c r="L36" s="119"/>
      <c r="M36" s="119"/>
      <c r="N36" s="119"/>
      <c r="O36" s="119"/>
      <c r="P36" s="119"/>
      <c r="Q36" s="119"/>
      <c r="R36" s="119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  <c r="AF36" s="119"/>
      <c r="AG36" s="119"/>
      <c r="AH36" s="119"/>
      <c r="AI36" s="119"/>
      <c r="AJ36" s="119"/>
      <c r="AK36" s="119"/>
      <c r="AL36" s="119"/>
      <c r="AM36" s="119"/>
      <c r="AN36" s="119"/>
      <c r="AO36" s="119"/>
      <c r="AP36" s="119"/>
      <c r="AQ36" s="119"/>
      <c r="AR36" s="120"/>
      <c r="BE36" s="119"/>
    </row>
    <row r="37" spans="1:57" s="125" customFormat="1" ht="6.95" customHeight="1">
      <c r="A37" s="119"/>
      <c r="B37" s="141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  <c r="S37" s="142"/>
      <c r="T37" s="142"/>
      <c r="U37" s="142"/>
      <c r="V37" s="142"/>
      <c r="W37" s="142"/>
      <c r="X37" s="142"/>
      <c r="Y37" s="142"/>
      <c r="Z37" s="142"/>
      <c r="AA37" s="142"/>
      <c r="AB37" s="142"/>
      <c r="AC37" s="142"/>
      <c r="AD37" s="142"/>
      <c r="AE37" s="142"/>
      <c r="AF37" s="142"/>
      <c r="AG37" s="142"/>
      <c r="AH37" s="142"/>
      <c r="AI37" s="142"/>
      <c r="AJ37" s="142"/>
      <c r="AK37" s="142"/>
      <c r="AL37" s="142"/>
      <c r="AM37" s="142"/>
      <c r="AN37" s="142"/>
      <c r="AO37" s="142"/>
      <c r="AP37" s="142"/>
      <c r="AQ37" s="142"/>
      <c r="AR37" s="120"/>
      <c r="BE37" s="119"/>
    </row>
    <row r="41" spans="1:57" s="125" customFormat="1" ht="6.95" customHeight="1">
      <c r="A41" s="119"/>
      <c r="B41" s="143"/>
      <c r="C41" s="144"/>
      <c r="D41" s="144"/>
      <c r="E41" s="144"/>
      <c r="F41" s="144"/>
      <c r="G41" s="144"/>
      <c r="H41" s="144"/>
      <c r="I41" s="144"/>
      <c r="J41" s="144"/>
      <c r="K41" s="144"/>
      <c r="L41" s="144"/>
      <c r="M41" s="144"/>
      <c r="N41" s="144"/>
      <c r="O41" s="144"/>
      <c r="P41" s="144"/>
      <c r="Q41" s="144"/>
      <c r="R41" s="144"/>
      <c r="S41" s="144"/>
      <c r="T41" s="144"/>
      <c r="U41" s="144"/>
      <c r="V41" s="144"/>
      <c r="W41" s="144"/>
      <c r="X41" s="144"/>
      <c r="Y41" s="144"/>
      <c r="Z41" s="144"/>
      <c r="AA41" s="144"/>
      <c r="AB41" s="144"/>
      <c r="AC41" s="144"/>
      <c r="AD41" s="144"/>
      <c r="AE41" s="144"/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20"/>
      <c r="BE41" s="119"/>
    </row>
    <row r="42" spans="1:57" s="125" customFormat="1" ht="24.95" customHeight="1">
      <c r="A42" s="119"/>
      <c r="B42" s="120"/>
      <c r="C42" s="106" t="s">
        <v>48</v>
      </c>
      <c r="D42" s="119"/>
      <c r="E42" s="119"/>
      <c r="F42" s="119"/>
      <c r="G42" s="119"/>
      <c r="H42" s="119"/>
      <c r="I42" s="119"/>
      <c r="J42" s="119"/>
      <c r="K42" s="119"/>
      <c r="L42" s="119"/>
      <c r="M42" s="119"/>
      <c r="N42" s="119"/>
      <c r="O42" s="119"/>
      <c r="P42" s="119"/>
      <c r="Q42" s="119"/>
      <c r="R42" s="119"/>
      <c r="S42" s="119"/>
      <c r="T42" s="119"/>
      <c r="U42" s="119"/>
      <c r="V42" s="119"/>
      <c r="W42" s="119"/>
      <c r="X42" s="119"/>
      <c r="Y42" s="119"/>
      <c r="Z42" s="119"/>
      <c r="AA42" s="119"/>
      <c r="AB42" s="119"/>
      <c r="AC42" s="119"/>
      <c r="AD42" s="119"/>
      <c r="AE42" s="119"/>
      <c r="AF42" s="119"/>
      <c r="AG42" s="119"/>
      <c r="AH42" s="119"/>
      <c r="AI42" s="119"/>
      <c r="AJ42" s="119"/>
      <c r="AK42" s="119"/>
      <c r="AL42" s="119"/>
      <c r="AM42" s="119"/>
      <c r="AN42" s="119"/>
      <c r="AO42" s="119"/>
      <c r="AP42" s="119"/>
      <c r="AQ42" s="119"/>
      <c r="AR42" s="120"/>
      <c r="BE42" s="119"/>
    </row>
    <row r="43" spans="1:57" s="125" customFormat="1" ht="6.95" customHeight="1">
      <c r="A43" s="119"/>
      <c r="B43" s="120"/>
      <c r="C43" s="119"/>
      <c r="D43" s="119"/>
      <c r="E43" s="119"/>
      <c r="F43" s="119"/>
      <c r="G43" s="119"/>
      <c r="H43" s="119"/>
      <c r="I43" s="119"/>
      <c r="J43" s="119"/>
      <c r="K43" s="119"/>
      <c r="L43" s="119"/>
      <c r="M43" s="119"/>
      <c r="N43" s="119"/>
      <c r="O43" s="119"/>
      <c r="P43" s="119"/>
      <c r="Q43" s="119"/>
      <c r="R43" s="119"/>
      <c r="S43" s="119"/>
      <c r="T43" s="119"/>
      <c r="U43" s="119"/>
      <c r="V43" s="119"/>
      <c r="W43" s="119"/>
      <c r="X43" s="119"/>
      <c r="Y43" s="119"/>
      <c r="Z43" s="119"/>
      <c r="AA43" s="119"/>
      <c r="AB43" s="119"/>
      <c r="AC43" s="119"/>
      <c r="AD43" s="119"/>
      <c r="AE43" s="119"/>
      <c r="AF43" s="119"/>
      <c r="AG43" s="119"/>
      <c r="AH43" s="119"/>
      <c r="AI43" s="119"/>
      <c r="AJ43" s="119"/>
      <c r="AK43" s="119"/>
      <c r="AL43" s="119"/>
      <c r="AM43" s="119"/>
      <c r="AN43" s="119"/>
      <c r="AO43" s="119"/>
      <c r="AP43" s="119"/>
      <c r="AQ43" s="119"/>
      <c r="AR43" s="120"/>
      <c r="BE43" s="119"/>
    </row>
    <row r="44" spans="1:57" s="145" customFormat="1" ht="12" customHeight="1">
      <c r="B44" s="146"/>
      <c r="C44" s="115" t="s">
        <v>14</v>
      </c>
      <c r="L44" s="145" t="str">
        <f>K5</f>
        <v>CH160</v>
      </c>
      <c r="AR44" s="146"/>
    </row>
    <row r="45" spans="1:57" s="147" customFormat="1" ht="36.950000000000003" customHeight="1">
      <c r="B45" s="148"/>
      <c r="C45" s="149" t="s">
        <v>17</v>
      </c>
      <c r="L45" s="150" t="str">
        <f>K6</f>
        <v>Rekonstrukce dětských hřišť Ostrava-Jih</v>
      </c>
      <c r="M45" s="151"/>
      <c r="N45" s="151"/>
      <c r="O45" s="151"/>
      <c r="P45" s="151"/>
      <c r="Q45" s="151"/>
      <c r="R45" s="151"/>
      <c r="S45" s="151"/>
      <c r="T45" s="151"/>
      <c r="U45" s="151"/>
      <c r="V45" s="151"/>
      <c r="W45" s="151"/>
      <c r="X45" s="151"/>
      <c r="Y45" s="151"/>
      <c r="Z45" s="151"/>
      <c r="AA45" s="151"/>
      <c r="AB45" s="151"/>
      <c r="AC45" s="151"/>
      <c r="AD45" s="151"/>
      <c r="AE45" s="151"/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R45" s="148"/>
    </row>
    <row r="46" spans="1:57" s="125" customFormat="1" ht="6.95" customHeight="1">
      <c r="A46" s="119"/>
      <c r="B46" s="120"/>
      <c r="C46" s="119"/>
      <c r="D46" s="119"/>
      <c r="E46" s="119"/>
      <c r="F46" s="119"/>
      <c r="G46" s="119"/>
      <c r="H46" s="119"/>
      <c r="I46" s="119"/>
      <c r="J46" s="119"/>
      <c r="K46" s="119"/>
      <c r="L46" s="119"/>
      <c r="M46" s="119"/>
      <c r="N46" s="119"/>
      <c r="O46" s="119"/>
      <c r="P46" s="119"/>
      <c r="Q46" s="119"/>
      <c r="R46" s="119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  <c r="AF46" s="119"/>
      <c r="AG46" s="119"/>
      <c r="AH46" s="119"/>
      <c r="AI46" s="119"/>
      <c r="AJ46" s="119"/>
      <c r="AK46" s="119"/>
      <c r="AL46" s="119"/>
      <c r="AM46" s="119"/>
      <c r="AN46" s="119"/>
      <c r="AO46" s="119"/>
      <c r="AP46" s="119"/>
      <c r="AQ46" s="119"/>
      <c r="AR46" s="120"/>
      <c r="BE46" s="119"/>
    </row>
    <row r="47" spans="1:57" s="125" customFormat="1" ht="12" customHeight="1">
      <c r="A47" s="119"/>
      <c r="B47" s="120"/>
      <c r="C47" s="115" t="s">
        <v>21</v>
      </c>
      <c r="D47" s="119"/>
      <c r="E47" s="119"/>
      <c r="F47" s="119"/>
      <c r="G47" s="119"/>
      <c r="H47" s="119"/>
      <c r="I47" s="119"/>
      <c r="J47" s="119"/>
      <c r="K47" s="119"/>
      <c r="L47" s="152" t="str">
        <f>IF(K8="","",K8)</f>
        <v xml:space="preserve"> </v>
      </c>
      <c r="M47" s="119"/>
      <c r="N47" s="119"/>
      <c r="O47" s="119"/>
      <c r="P47" s="119"/>
      <c r="Q47" s="119"/>
      <c r="R47" s="119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  <c r="AF47" s="119"/>
      <c r="AG47" s="119"/>
      <c r="AH47" s="119"/>
      <c r="AI47" s="115" t="s">
        <v>23</v>
      </c>
      <c r="AJ47" s="119"/>
      <c r="AK47" s="119"/>
      <c r="AL47" s="119"/>
      <c r="AM47" s="153" t="str">
        <f>IF(AN8= "","",AN8)</f>
        <v>26. 6. 2019</v>
      </c>
      <c r="AN47" s="153"/>
      <c r="AO47" s="119"/>
      <c r="AP47" s="119"/>
      <c r="AQ47" s="119"/>
      <c r="AR47" s="120"/>
      <c r="BE47" s="119"/>
    </row>
    <row r="48" spans="1:57" s="125" customFormat="1" ht="6.95" customHeight="1">
      <c r="A48" s="119"/>
      <c r="B48" s="120"/>
      <c r="C48" s="119"/>
      <c r="D48" s="119"/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P48" s="119"/>
      <c r="Q48" s="119"/>
      <c r="R48" s="119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  <c r="AF48" s="119"/>
      <c r="AG48" s="119"/>
      <c r="AH48" s="119"/>
      <c r="AI48" s="119"/>
      <c r="AJ48" s="119"/>
      <c r="AK48" s="119"/>
      <c r="AL48" s="119"/>
      <c r="AM48" s="119"/>
      <c r="AN48" s="119"/>
      <c r="AO48" s="119"/>
      <c r="AP48" s="119"/>
      <c r="AQ48" s="119"/>
      <c r="AR48" s="120"/>
      <c r="BE48" s="119"/>
    </row>
    <row r="49" spans="1:91" s="125" customFormat="1" ht="15.2" customHeight="1">
      <c r="A49" s="119"/>
      <c r="B49" s="120"/>
      <c r="C49" s="115" t="s">
        <v>25</v>
      </c>
      <c r="D49" s="119"/>
      <c r="E49" s="119"/>
      <c r="F49" s="119"/>
      <c r="G49" s="119"/>
      <c r="H49" s="119"/>
      <c r="I49" s="119"/>
      <c r="J49" s="119"/>
      <c r="K49" s="119"/>
      <c r="L49" s="145" t="str">
        <f>IF(E11= "","",E11)</f>
        <v xml:space="preserve"> </v>
      </c>
      <c r="M49" s="119"/>
      <c r="N49" s="119"/>
      <c r="O49" s="119"/>
      <c r="P49" s="119"/>
      <c r="Q49" s="119"/>
      <c r="R49" s="119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  <c r="AF49" s="119"/>
      <c r="AG49" s="119"/>
      <c r="AH49" s="119"/>
      <c r="AI49" s="115" t="s">
        <v>30</v>
      </c>
      <c r="AJ49" s="119"/>
      <c r="AK49" s="119"/>
      <c r="AL49" s="119"/>
      <c r="AM49" s="154" t="str">
        <f>IF(E17="","",E17)</f>
        <v xml:space="preserve"> </v>
      </c>
      <c r="AN49" s="155"/>
      <c r="AO49" s="155"/>
      <c r="AP49" s="155"/>
      <c r="AQ49" s="119"/>
      <c r="AR49" s="120"/>
      <c r="AS49" s="156" t="s">
        <v>49</v>
      </c>
      <c r="AT49" s="157"/>
      <c r="AU49" s="158"/>
      <c r="AV49" s="158"/>
      <c r="AW49" s="158"/>
      <c r="AX49" s="158"/>
      <c r="AY49" s="158"/>
      <c r="AZ49" s="158"/>
      <c r="BA49" s="158"/>
      <c r="BB49" s="158"/>
      <c r="BC49" s="158"/>
      <c r="BD49" s="159"/>
      <c r="BE49" s="119"/>
    </row>
    <row r="50" spans="1:91" s="125" customFormat="1" ht="15.2" customHeight="1">
      <c r="A50" s="119"/>
      <c r="B50" s="120"/>
      <c r="C50" s="115" t="s">
        <v>28</v>
      </c>
      <c r="D50" s="119"/>
      <c r="E50" s="119"/>
      <c r="F50" s="119"/>
      <c r="G50" s="119"/>
      <c r="H50" s="119"/>
      <c r="I50" s="119"/>
      <c r="J50" s="119"/>
      <c r="K50" s="119"/>
      <c r="L50" s="145" t="str">
        <f>IF(E14= "Vyplň údaj","",E14)</f>
        <v/>
      </c>
      <c r="M50" s="119"/>
      <c r="N50" s="119"/>
      <c r="O50" s="119"/>
      <c r="P50" s="119"/>
      <c r="Q50" s="119"/>
      <c r="R50" s="119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  <c r="AF50" s="119"/>
      <c r="AG50" s="119"/>
      <c r="AH50" s="119"/>
      <c r="AI50" s="115" t="s">
        <v>32</v>
      </c>
      <c r="AJ50" s="119"/>
      <c r="AK50" s="119"/>
      <c r="AL50" s="119"/>
      <c r="AM50" s="154" t="str">
        <f>IF(E20="","",E20)</f>
        <v xml:space="preserve"> </v>
      </c>
      <c r="AN50" s="155"/>
      <c r="AO50" s="155"/>
      <c r="AP50" s="155"/>
      <c r="AQ50" s="119"/>
      <c r="AR50" s="120"/>
      <c r="AS50" s="160"/>
      <c r="AT50" s="161"/>
      <c r="AU50" s="162"/>
      <c r="AV50" s="162"/>
      <c r="AW50" s="162"/>
      <c r="AX50" s="162"/>
      <c r="AY50" s="162"/>
      <c r="AZ50" s="162"/>
      <c r="BA50" s="162"/>
      <c r="BB50" s="162"/>
      <c r="BC50" s="162"/>
      <c r="BD50" s="163"/>
      <c r="BE50" s="119"/>
    </row>
    <row r="51" spans="1:91" s="125" customFormat="1" ht="10.9" customHeight="1">
      <c r="A51" s="119"/>
      <c r="B51" s="120"/>
      <c r="C51" s="119"/>
      <c r="D51" s="119"/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  <c r="P51" s="119"/>
      <c r="Q51" s="119"/>
      <c r="R51" s="119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  <c r="AF51" s="119"/>
      <c r="AG51" s="119"/>
      <c r="AH51" s="119"/>
      <c r="AI51" s="119"/>
      <c r="AJ51" s="119"/>
      <c r="AK51" s="119"/>
      <c r="AL51" s="119"/>
      <c r="AM51" s="119"/>
      <c r="AN51" s="119"/>
      <c r="AO51" s="119"/>
      <c r="AP51" s="119"/>
      <c r="AQ51" s="119"/>
      <c r="AR51" s="120"/>
      <c r="AS51" s="160"/>
      <c r="AT51" s="161"/>
      <c r="AU51" s="162"/>
      <c r="AV51" s="162"/>
      <c r="AW51" s="162"/>
      <c r="AX51" s="162"/>
      <c r="AY51" s="162"/>
      <c r="AZ51" s="162"/>
      <c r="BA51" s="162"/>
      <c r="BB51" s="162"/>
      <c r="BC51" s="162"/>
      <c r="BD51" s="163"/>
      <c r="BE51" s="119"/>
    </row>
    <row r="52" spans="1:91" s="125" customFormat="1" ht="29.25" customHeight="1">
      <c r="A52" s="119"/>
      <c r="B52" s="120"/>
      <c r="C52" s="164" t="s">
        <v>50</v>
      </c>
      <c r="D52" s="165"/>
      <c r="E52" s="165"/>
      <c r="F52" s="165"/>
      <c r="G52" s="165"/>
      <c r="H52" s="166"/>
      <c r="I52" s="167" t="s">
        <v>51</v>
      </c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5"/>
      <c r="W52" s="165"/>
      <c r="X52" s="165"/>
      <c r="Y52" s="165"/>
      <c r="Z52" s="165"/>
      <c r="AA52" s="165"/>
      <c r="AB52" s="165"/>
      <c r="AC52" s="165"/>
      <c r="AD52" s="165"/>
      <c r="AE52" s="165"/>
      <c r="AF52" s="165"/>
      <c r="AG52" s="168" t="s">
        <v>52</v>
      </c>
      <c r="AH52" s="165"/>
      <c r="AI52" s="165"/>
      <c r="AJ52" s="165"/>
      <c r="AK52" s="165"/>
      <c r="AL52" s="165"/>
      <c r="AM52" s="165"/>
      <c r="AN52" s="167" t="s">
        <v>53</v>
      </c>
      <c r="AO52" s="165"/>
      <c r="AP52" s="165"/>
      <c r="AQ52" s="169" t="s">
        <v>54</v>
      </c>
      <c r="AR52" s="120"/>
      <c r="AS52" s="170" t="s">
        <v>55</v>
      </c>
      <c r="AT52" s="171" t="s">
        <v>56</v>
      </c>
      <c r="AU52" s="171" t="s">
        <v>57</v>
      </c>
      <c r="AV52" s="171" t="s">
        <v>58</v>
      </c>
      <c r="AW52" s="171" t="s">
        <v>59</v>
      </c>
      <c r="AX52" s="171" t="s">
        <v>60</v>
      </c>
      <c r="AY52" s="171" t="s">
        <v>61</v>
      </c>
      <c r="AZ52" s="171" t="s">
        <v>62</v>
      </c>
      <c r="BA52" s="171" t="s">
        <v>63</v>
      </c>
      <c r="BB52" s="171" t="s">
        <v>64</v>
      </c>
      <c r="BC52" s="171" t="s">
        <v>65</v>
      </c>
      <c r="BD52" s="172" t="s">
        <v>66</v>
      </c>
      <c r="BE52" s="119"/>
    </row>
    <row r="53" spans="1:91" s="125" customFormat="1" ht="10.9" customHeight="1">
      <c r="A53" s="119"/>
      <c r="B53" s="120"/>
      <c r="C53" s="119"/>
      <c r="D53" s="119"/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  <c r="P53" s="119"/>
      <c r="Q53" s="119"/>
      <c r="R53" s="119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  <c r="AF53" s="119"/>
      <c r="AG53" s="119"/>
      <c r="AH53" s="119"/>
      <c r="AI53" s="119"/>
      <c r="AJ53" s="119"/>
      <c r="AK53" s="119"/>
      <c r="AL53" s="119"/>
      <c r="AM53" s="119"/>
      <c r="AN53" s="119"/>
      <c r="AO53" s="119"/>
      <c r="AP53" s="119"/>
      <c r="AQ53" s="119"/>
      <c r="AR53" s="120"/>
      <c r="AS53" s="173"/>
      <c r="AT53" s="174"/>
      <c r="AU53" s="174"/>
      <c r="AV53" s="174"/>
      <c r="AW53" s="174"/>
      <c r="AX53" s="174"/>
      <c r="AY53" s="174"/>
      <c r="AZ53" s="174"/>
      <c r="BA53" s="174"/>
      <c r="BB53" s="174"/>
      <c r="BC53" s="174"/>
      <c r="BD53" s="175"/>
      <c r="BE53" s="119"/>
    </row>
    <row r="54" spans="1:91" s="176" customFormat="1" ht="32.450000000000003" customHeight="1">
      <c r="B54" s="177"/>
      <c r="C54" s="178" t="s">
        <v>67</v>
      </c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79"/>
      <c r="S54" s="179"/>
      <c r="T54" s="179"/>
      <c r="U54" s="179"/>
      <c r="V54" s="179"/>
      <c r="W54" s="179"/>
      <c r="X54" s="179"/>
      <c r="Y54" s="179"/>
      <c r="Z54" s="179"/>
      <c r="AA54" s="179"/>
      <c r="AB54" s="179"/>
      <c r="AC54" s="179"/>
      <c r="AD54" s="179"/>
      <c r="AE54" s="179"/>
      <c r="AF54" s="179"/>
      <c r="AG54" s="180">
        <f>ROUND(AG55,2)</f>
        <v>0</v>
      </c>
      <c r="AH54" s="180"/>
      <c r="AI54" s="180"/>
      <c r="AJ54" s="180"/>
      <c r="AK54" s="180"/>
      <c r="AL54" s="180"/>
      <c r="AM54" s="180"/>
      <c r="AN54" s="181">
        <f>SUM(AG54,AT54)</f>
        <v>0</v>
      </c>
      <c r="AO54" s="181"/>
      <c r="AP54" s="181"/>
      <c r="AQ54" s="182" t="s">
        <v>3</v>
      </c>
      <c r="AR54" s="177"/>
      <c r="AS54" s="183">
        <f>ROUND(AS55,2)</f>
        <v>0</v>
      </c>
      <c r="AT54" s="184">
        <f>ROUND(SUM(AV54:AW54),2)</f>
        <v>0</v>
      </c>
      <c r="AU54" s="185">
        <f>ROUND(AU55,5)</f>
        <v>0</v>
      </c>
      <c r="AV54" s="184">
        <f>ROUND(AZ54*L29,2)</f>
        <v>0</v>
      </c>
      <c r="AW54" s="184">
        <f>ROUND(BA54*L30,2)</f>
        <v>0</v>
      </c>
      <c r="AX54" s="184">
        <f>ROUND(BB54*L29,2)</f>
        <v>0</v>
      </c>
      <c r="AY54" s="184">
        <f>ROUND(BC54*L30,2)</f>
        <v>0</v>
      </c>
      <c r="AZ54" s="184">
        <f>ROUND(AZ55,2)</f>
        <v>0</v>
      </c>
      <c r="BA54" s="184">
        <f>ROUND(BA55,2)</f>
        <v>0</v>
      </c>
      <c r="BB54" s="184">
        <f>ROUND(BB55,2)</f>
        <v>0</v>
      </c>
      <c r="BC54" s="184">
        <f>ROUND(BC55,2)</f>
        <v>0</v>
      </c>
      <c r="BD54" s="186">
        <f>ROUND(BD55,2)</f>
        <v>0</v>
      </c>
      <c r="BS54" s="187" t="s">
        <v>68</v>
      </c>
      <c r="BT54" s="187" t="s">
        <v>69</v>
      </c>
      <c r="BU54" s="188" t="s">
        <v>70</v>
      </c>
      <c r="BV54" s="187" t="s">
        <v>71</v>
      </c>
      <c r="BW54" s="187" t="s">
        <v>5</v>
      </c>
      <c r="BX54" s="187" t="s">
        <v>72</v>
      </c>
      <c r="CL54" s="187" t="s">
        <v>3</v>
      </c>
    </row>
    <row r="55" spans="1:91" s="201" customFormat="1" ht="16.5" customHeight="1">
      <c r="A55" s="189" t="s">
        <v>73</v>
      </c>
      <c r="B55" s="190"/>
      <c r="C55" s="191"/>
      <c r="D55" s="192" t="s">
        <v>74</v>
      </c>
      <c r="E55" s="192"/>
      <c r="F55" s="192"/>
      <c r="G55" s="192"/>
      <c r="H55" s="192"/>
      <c r="I55" s="193"/>
      <c r="J55" s="192" t="s">
        <v>75</v>
      </c>
      <c r="K55" s="192"/>
      <c r="L55" s="192"/>
      <c r="M55" s="192"/>
      <c r="N55" s="192"/>
      <c r="O55" s="192"/>
      <c r="P55" s="192"/>
      <c r="Q55" s="192"/>
      <c r="R55" s="192"/>
      <c r="S55" s="192"/>
      <c r="T55" s="192"/>
      <c r="U55" s="192"/>
      <c r="V55" s="192"/>
      <c r="W55" s="192"/>
      <c r="X55" s="192"/>
      <c r="Y55" s="192"/>
      <c r="Z55" s="192"/>
      <c r="AA55" s="192"/>
      <c r="AB55" s="192"/>
      <c r="AC55" s="192"/>
      <c r="AD55" s="192"/>
      <c r="AE55" s="192"/>
      <c r="AF55" s="192"/>
      <c r="AG55" s="194">
        <f>'01 - Hřiště MŠ ul.Tylova'!J30</f>
        <v>0</v>
      </c>
      <c r="AH55" s="195"/>
      <c r="AI55" s="195"/>
      <c r="AJ55" s="195"/>
      <c r="AK55" s="195"/>
      <c r="AL55" s="195"/>
      <c r="AM55" s="195"/>
      <c r="AN55" s="194">
        <f>SUM(AG55,AT55)</f>
        <v>0</v>
      </c>
      <c r="AO55" s="195"/>
      <c r="AP55" s="195"/>
      <c r="AQ55" s="196" t="s">
        <v>76</v>
      </c>
      <c r="AR55" s="190"/>
      <c r="AS55" s="197">
        <v>0</v>
      </c>
      <c r="AT55" s="198">
        <f>ROUND(SUM(AV55:AW55),2)</f>
        <v>0</v>
      </c>
      <c r="AU55" s="199">
        <f>'01 - Hřiště MŠ ul.Tylova'!P89</f>
        <v>0</v>
      </c>
      <c r="AV55" s="198">
        <f>'01 - Hřiště MŠ ul.Tylova'!J33</f>
        <v>0</v>
      </c>
      <c r="AW55" s="198">
        <f>'01 - Hřiště MŠ ul.Tylova'!J34</f>
        <v>0</v>
      </c>
      <c r="AX55" s="198">
        <f>'01 - Hřiště MŠ ul.Tylova'!J35</f>
        <v>0</v>
      </c>
      <c r="AY55" s="198">
        <f>'01 - Hřiště MŠ ul.Tylova'!J36</f>
        <v>0</v>
      </c>
      <c r="AZ55" s="198">
        <f>'01 - Hřiště MŠ ul.Tylova'!F33</f>
        <v>0</v>
      </c>
      <c r="BA55" s="198">
        <f>'01 - Hřiště MŠ ul.Tylova'!F34</f>
        <v>0</v>
      </c>
      <c r="BB55" s="198">
        <f>'01 - Hřiště MŠ ul.Tylova'!F35</f>
        <v>0</v>
      </c>
      <c r="BC55" s="198">
        <f>'01 - Hřiště MŠ ul.Tylova'!F36</f>
        <v>0</v>
      </c>
      <c r="BD55" s="200">
        <f>'01 - Hřiště MŠ ul.Tylova'!F37</f>
        <v>0</v>
      </c>
      <c r="BT55" s="202" t="s">
        <v>77</v>
      </c>
      <c r="BV55" s="202" t="s">
        <v>71</v>
      </c>
      <c r="BW55" s="202" t="s">
        <v>78</v>
      </c>
      <c r="BX55" s="202" t="s">
        <v>5</v>
      </c>
      <c r="CL55" s="202" t="s">
        <v>3</v>
      </c>
      <c r="CM55" s="202" t="s">
        <v>79</v>
      </c>
    </row>
    <row r="56" spans="1:91" s="125" customFormat="1" ht="30" customHeight="1">
      <c r="A56" s="119"/>
      <c r="B56" s="120"/>
      <c r="C56" s="119"/>
      <c r="D56" s="119"/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  <c r="P56" s="119"/>
      <c r="Q56" s="119"/>
      <c r="R56" s="119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  <c r="AF56" s="119"/>
      <c r="AG56" s="119"/>
      <c r="AH56" s="119"/>
      <c r="AI56" s="119"/>
      <c r="AJ56" s="119"/>
      <c r="AK56" s="119"/>
      <c r="AL56" s="119"/>
      <c r="AM56" s="119"/>
      <c r="AN56" s="119"/>
      <c r="AO56" s="119"/>
      <c r="AP56" s="119"/>
      <c r="AQ56" s="119"/>
      <c r="AR56" s="120"/>
      <c r="AS56" s="119"/>
      <c r="AT56" s="119"/>
      <c r="AU56" s="119"/>
      <c r="AV56" s="119"/>
      <c r="AW56" s="119"/>
      <c r="AX56" s="119"/>
      <c r="AY56" s="119"/>
      <c r="AZ56" s="119"/>
      <c r="BA56" s="119"/>
      <c r="BB56" s="119"/>
      <c r="BC56" s="119"/>
      <c r="BD56" s="119"/>
      <c r="BE56" s="119"/>
    </row>
    <row r="57" spans="1:91" s="125" customFormat="1" ht="6.95" customHeight="1">
      <c r="A57" s="119"/>
      <c r="B57" s="141"/>
      <c r="C57" s="142"/>
      <c r="D57" s="142"/>
      <c r="E57" s="142"/>
      <c r="F57" s="142"/>
      <c r="G57" s="142"/>
      <c r="H57" s="142"/>
      <c r="I57" s="142"/>
      <c r="J57" s="142"/>
      <c r="K57" s="142"/>
      <c r="L57" s="142"/>
      <c r="M57" s="142"/>
      <c r="N57" s="142"/>
      <c r="O57" s="142"/>
      <c r="P57" s="142"/>
      <c r="Q57" s="142"/>
      <c r="R57" s="142"/>
      <c r="S57" s="142"/>
      <c r="T57" s="142"/>
      <c r="U57" s="142"/>
      <c r="V57" s="142"/>
      <c r="W57" s="142"/>
      <c r="X57" s="142"/>
      <c r="Y57" s="142"/>
      <c r="Z57" s="142"/>
      <c r="AA57" s="142"/>
      <c r="AB57" s="142"/>
      <c r="AC57" s="142"/>
      <c r="AD57" s="142"/>
      <c r="AE57" s="142"/>
      <c r="AF57" s="142"/>
      <c r="AG57" s="142"/>
      <c r="AH57" s="142"/>
      <c r="AI57" s="142"/>
      <c r="AJ57" s="142"/>
      <c r="AK57" s="142"/>
      <c r="AL57" s="142"/>
      <c r="AM57" s="142"/>
      <c r="AN57" s="142"/>
      <c r="AO57" s="142"/>
      <c r="AP57" s="142"/>
      <c r="AQ57" s="142"/>
      <c r="AR57" s="120"/>
      <c r="AS57" s="119"/>
      <c r="AT57" s="119"/>
      <c r="AU57" s="119"/>
      <c r="AV57" s="119"/>
      <c r="AW57" s="119"/>
      <c r="AX57" s="119"/>
      <c r="AY57" s="119"/>
      <c r="AZ57" s="119"/>
      <c r="BA57" s="119"/>
      <c r="BB57" s="119"/>
      <c r="BC57" s="119"/>
      <c r="BD57" s="119"/>
      <c r="BE57" s="119"/>
    </row>
  </sheetData>
  <sheetProtection password="C9F2" sheet="1" objects="1" scenarios="1"/>
  <mergeCells count="42">
    <mergeCell ref="AR2:BE2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L45:AO45"/>
    <mergeCell ref="AM47:AN47"/>
    <mergeCell ref="AM49:AP49"/>
    <mergeCell ref="AS49:AT51"/>
    <mergeCell ref="AM50:AP5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55" location="'01 - Hřiště MŠ ul.Tylova'!C2" display="/"/>
  </hyperlinks>
  <pageMargins left="0.39374999999999999" right="0.39374999999999999" top="0.39374999999999999" bottom="0.39374999999999999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5"/>
  <sheetViews>
    <sheetView showGridLines="0" tabSelected="1" topLeftCell="A16" workbookViewId="0">
      <selection activeCell="F52" sqref="F52"/>
    </sheetView>
  </sheetViews>
  <sheetFormatPr defaultRowHeight="15"/>
  <cols>
    <col min="1" max="1" width="8.33203125" style="99" customWidth="1"/>
    <col min="2" max="2" width="1.1640625" style="99" customWidth="1"/>
    <col min="3" max="3" width="4.1640625" style="99" customWidth="1"/>
    <col min="4" max="4" width="4.33203125" style="99" customWidth="1"/>
    <col min="5" max="5" width="17.1640625" style="99" customWidth="1"/>
    <col min="6" max="6" width="100.83203125" style="99" customWidth="1"/>
    <col min="7" max="7" width="7.5" style="99" customWidth="1"/>
    <col min="8" max="8" width="11.5" style="99" customWidth="1"/>
    <col min="9" max="11" width="20.1640625" style="99" customWidth="1"/>
    <col min="12" max="12" width="9.33203125" style="99" customWidth="1"/>
    <col min="13" max="13" width="10.83203125" style="99" hidden="1" customWidth="1"/>
    <col min="14" max="14" width="9.33203125" style="99" hidden="1"/>
    <col min="15" max="20" width="14.1640625" style="99" hidden="1" customWidth="1"/>
    <col min="21" max="21" width="16.33203125" style="99" hidden="1" customWidth="1"/>
    <col min="22" max="22" width="12.33203125" style="99" customWidth="1"/>
    <col min="23" max="23" width="16.33203125" style="99" customWidth="1"/>
    <col min="24" max="24" width="12.33203125" style="99" customWidth="1"/>
    <col min="25" max="25" width="15" style="99" customWidth="1"/>
    <col min="26" max="26" width="11" style="99" customWidth="1"/>
    <col min="27" max="27" width="15" style="99" customWidth="1"/>
    <col min="28" max="28" width="16.33203125" style="99" customWidth="1"/>
    <col min="29" max="29" width="11" style="99" customWidth="1"/>
    <col min="30" max="30" width="15" style="99" customWidth="1"/>
    <col min="31" max="31" width="16.33203125" style="99" customWidth="1"/>
    <col min="32" max="43" width="9.33203125" style="99"/>
    <col min="44" max="65" width="9.33203125" style="99" hidden="1"/>
    <col min="66" max="16384" width="9.33203125" style="99"/>
  </cols>
  <sheetData>
    <row r="2" spans="1:46" ht="36.950000000000003" customHeight="1">
      <c r="L2" s="100" t="s">
        <v>6</v>
      </c>
      <c r="M2" s="101"/>
      <c r="N2" s="101"/>
      <c r="O2" s="101"/>
      <c r="P2" s="101"/>
      <c r="Q2" s="101"/>
      <c r="R2" s="101"/>
      <c r="S2" s="101"/>
      <c r="T2" s="101"/>
      <c r="U2" s="101"/>
      <c r="V2" s="101"/>
      <c r="AT2" s="102" t="s">
        <v>78</v>
      </c>
    </row>
    <row r="3" spans="1:46" ht="6.95" customHeight="1">
      <c r="B3" s="103"/>
      <c r="C3" s="104"/>
      <c r="D3" s="104"/>
      <c r="E3" s="104"/>
      <c r="F3" s="104"/>
      <c r="G3" s="104"/>
      <c r="H3" s="104"/>
      <c r="I3" s="104"/>
      <c r="J3" s="104"/>
      <c r="K3" s="104"/>
      <c r="L3" s="105"/>
      <c r="AT3" s="102" t="s">
        <v>79</v>
      </c>
    </row>
    <row r="4" spans="1:46" ht="24.95" customHeight="1">
      <c r="B4" s="105"/>
      <c r="D4" s="106" t="s">
        <v>80</v>
      </c>
      <c r="L4" s="105"/>
      <c r="M4" s="204" t="s">
        <v>11</v>
      </c>
      <c r="AT4" s="102" t="s">
        <v>4</v>
      </c>
    </row>
    <row r="5" spans="1:46" ht="6.95" customHeight="1">
      <c r="B5" s="105"/>
      <c r="L5" s="105"/>
    </row>
    <row r="6" spans="1:46" ht="12" customHeight="1">
      <c r="B6" s="105"/>
      <c r="D6" s="115" t="s">
        <v>17</v>
      </c>
      <c r="L6" s="105"/>
    </row>
    <row r="7" spans="1:46" ht="16.5" customHeight="1">
      <c r="B7" s="105"/>
      <c r="E7" s="205" t="str">
        <f>'Rekapitulace stavby'!K6</f>
        <v>Rekonstrukce dětských hřišť Ostrava-Jih</v>
      </c>
      <c r="F7" s="206"/>
      <c r="G7" s="206"/>
      <c r="H7" s="206"/>
      <c r="L7" s="105"/>
    </row>
    <row r="8" spans="1:46" s="125" customFormat="1" ht="12" customHeight="1">
      <c r="A8" s="119"/>
      <c r="B8" s="120"/>
      <c r="C8" s="119"/>
      <c r="D8" s="115" t="s">
        <v>81</v>
      </c>
      <c r="E8" s="119"/>
      <c r="F8" s="119"/>
      <c r="G8" s="119"/>
      <c r="H8" s="119"/>
      <c r="I8" s="119"/>
      <c r="J8" s="119"/>
      <c r="K8" s="119"/>
      <c r="L8" s="207"/>
      <c r="S8" s="119"/>
      <c r="T8" s="119"/>
      <c r="U8" s="119"/>
      <c r="V8" s="119"/>
      <c r="W8" s="119"/>
      <c r="X8" s="119"/>
      <c r="Y8" s="119"/>
      <c r="Z8" s="119"/>
      <c r="AA8" s="119"/>
      <c r="AB8" s="119"/>
      <c r="AC8" s="119"/>
      <c r="AD8" s="119"/>
      <c r="AE8" s="119"/>
    </row>
    <row r="9" spans="1:46" s="125" customFormat="1" ht="16.5" customHeight="1">
      <c r="A9" s="119"/>
      <c r="B9" s="120"/>
      <c r="C9" s="119"/>
      <c r="D9" s="119"/>
      <c r="E9" s="150" t="s">
        <v>82</v>
      </c>
      <c r="F9" s="208"/>
      <c r="G9" s="208"/>
      <c r="H9" s="208"/>
      <c r="I9" s="119"/>
      <c r="J9" s="119"/>
      <c r="K9" s="119"/>
      <c r="L9" s="207"/>
      <c r="S9" s="119"/>
      <c r="T9" s="119"/>
      <c r="U9" s="119"/>
      <c r="V9" s="119"/>
      <c r="W9" s="119"/>
      <c r="X9" s="119"/>
      <c r="Y9" s="119"/>
      <c r="Z9" s="119"/>
      <c r="AA9" s="119"/>
      <c r="AB9" s="119"/>
      <c r="AC9" s="119"/>
      <c r="AD9" s="119"/>
      <c r="AE9" s="119"/>
    </row>
    <row r="10" spans="1:46" s="125" customFormat="1" ht="11.25">
      <c r="A10" s="119"/>
      <c r="B10" s="120"/>
      <c r="C10" s="119"/>
      <c r="D10" s="119"/>
      <c r="E10" s="119"/>
      <c r="F10" s="119"/>
      <c r="G10" s="119"/>
      <c r="H10" s="119"/>
      <c r="I10" s="119"/>
      <c r="J10" s="119"/>
      <c r="K10" s="119"/>
      <c r="L10" s="207"/>
      <c r="S10" s="119"/>
      <c r="T10" s="119"/>
      <c r="U10" s="119"/>
      <c r="V10" s="119"/>
      <c r="W10" s="119"/>
      <c r="X10" s="119"/>
      <c r="Y10" s="119"/>
      <c r="Z10" s="119"/>
      <c r="AA10" s="119"/>
      <c r="AB10" s="119"/>
      <c r="AC10" s="119"/>
      <c r="AD10" s="119"/>
      <c r="AE10" s="119"/>
    </row>
    <row r="11" spans="1:46" s="125" customFormat="1" ht="12" customHeight="1">
      <c r="A11" s="119"/>
      <c r="B11" s="120"/>
      <c r="C11" s="119"/>
      <c r="D11" s="115" t="s">
        <v>19</v>
      </c>
      <c r="E11" s="119"/>
      <c r="F11" s="116" t="s">
        <v>3</v>
      </c>
      <c r="G11" s="119"/>
      <c r="H11" s="119"/>
      <c r="I11" s="115" t="s">
        <v>20</v>
      </c>
      <c r="J11" s="116" t="s">
        <v>3</v>
      </c>
      <c r="K11" s="119"/>
      <c r="L11" s="207"/>
      <c r="S11" s="119"/>
      <c r="T11" s="119"/>
      <c r="U11" s="119"/>
      <c r="V11" s="119"/>
      <c r="W11" s="119"/>
      <c r="X11" s="119"/>
      <c r="Y11" s="119"/>
      <c r="Z11" s="119"/>
      <c r="AA11" s="119"/>
      <c r="AB11" s="119"/>
      <c r="AC11" s="119"/>
      <c r="AD11" s="119"/>
      <c r="AE11" s="119"/>
    </row>
    <row r="12" spans="1:46" s="125" customFormat="1" ht="12" customHeight="1">
      <c r="A12" s="119"/>
      <c r="B12" s="120"/>
      <c r="C12" s="119"/>
      <c r="D12" s="115" t="s">
        <v>21</v>
      </c>
      <c r="E12" s="119"/>
      <c r="F12" s="116" t="s">
        <v>22</v>
      </c>
      <c r="G12" s="119"/>
      <c r="H12" s="119"/>
      <c r="I12" s="115" t="s">
        <v>23</v>
      </c>
      <c r="J12" s="209" t="str">
        <f>'Rekapitulace stavby'!AN8</f>
        <v>26. 6. 2019</v>
      </c>
      <c r="K12" s="119"/>
      <c r="L12" s="207"/>
      <c r="S12" s="119"/>
      <c r="T12" s="119"/>
      <c r="U12" s="119"/>
      <c r="V12" s="119"/>
      <c r="W12" s="119"/>
      <c r="X12" s="119"/>
      <c r="Y12" s="119"/>
      <c r="Z12" s="119"/>
      <c r="AA12" s="119"/>
      <c r="AB12" s="119"/>
      <c r="AC12" s="119"/>
      <c r="AD12" s="119"/>
      <c r="AE12" s="119"/>
    </row>
    <row r="13" spans="1:46" s="125" customFormat="1" ht="10.9" customHeight="1">
      <c r="A13" s="119"/>
      <c r="B13" s="120"/>
      <c r="C13" s="119"/>
      <c r="D13" s="119"/>
      <c r="E13" s="119"/>
      <c r="F13" s="119"/>
      <c r="G13" s="119"/>
      <c r="H13" s="119"/>
      <c r="I13" s="119"/>
      <c r="J13" s="119"/>
      <c r="K13" s="119"/>
      <c r="L13" s="207"/>
      <c r="S13" s="119"/>
      <c r="T13" s="119"/>
      <c r="U13" s="119"/>
      <c r="V13" s="119"/>
      <c r="W13" s="119"/>
      <c r="X13" s="119"/>
      <c r="Y13" s="119"/>
      <c r="Z13" s="119"/>
      <c r="AA13" s="119"/>
      <c r="AB13" s="119"/>
      <c r="AC13" s="119"/>
      <c r="AD13" s="119"/>
      <c r="AE13" s="119"/>
    </row>
    <row r="14" spans="1:46" s="125" customFormat="1" ht="12" customHeight="1">
      <c r="A14" s="119"/>
      <c r="B14" s="120"/>
      <c r="C14" s="119"/>
      <c r="D14" s="115" t="s">
        <v>25</v>
      </c>
      <c r="E14" s="119"/>
      <c r="F14" s="119"/>
      <c r="G14" s="119"/>
      <c r="H14" s="119"/>
      <c r="I14" s="115" t="s">
        <v>26</v>
      </c>
      <c r="J14" s="116" t="str">
        <f>IF('Rekapitulace stavby'!AN10="","",'Rekapitulace stavby'!AN10)</f>
        <v/>
      </c>
      <c r="K14" s="119"/>
      <c r="L14" s="207"/>
      <c r="S14" s="119"/>
      <c r="T14" s="119"/>
      <c r="U14" s="119"/>
      <c r="V14" s="119"/>
      <c r="W14" s="119"/>
      <c r="X14" s="119"/>
      <c r="Y14" s="119"/>
      <c r="Z14" s="119"/>
      <c r="AA14" s="119"/>
      <c r="AB14" s="119"/>
      <c r="AC14" s="119"/>
      <c r="AD14" s="119"/>
      <c r="AE14" s="119"/>
    </row>
    <row r="15" spans="1:46" s="125" customFormat="1" ht="18" customHeight="1">
      <c r="A15" s="119"/>
      <c r="B15" s="120"/>
      <c r="C15" s="119"/>
      <c r="D15" s="119"/>
      <c r="E15" s="116" t="str">
        <f>IF('Rekapitulace stavby'!E11="","",'Rekapitulace stavby'!E11)</f>
        <v xml:space="preserve"> </v>
      </c>
      <c r="F15" s="119"/>
      <c r="G15" s="119"/>
      <c r="H15" s="119"/>
      <c r="I15" s="115" t="s">
        <v>27</v>
      </c>
      <c r="J15" s="116" t="str">
        <f>IF('Rekapitulace stavby'!AN11="","",'Rekapitulace stavby'!AN11)</f>
        <v/>
      </c>
      <c r="K15" s="119"/>
      <c r="L15" s="207"/>
      <c r="S15" s="119"/>
      <c r="T15" s="119"/>
      <c r="U15" s="119"/>
      <c r="V15" s="119"/>
      <c r="W15" s="119"/>
      <c r="X15" s="119"/>
      <c r="Y15" s="119"/>
      <c r="Z15" s="119"/>
      <c r="AA15" s="119"/>
      <c r="AB15" s="119"/>
      <c r="AC15" s="119"/>
      <c r="AD15" s="119"/>
      <c r="AE15" s="119"/>
    </row>
    <row r="16" spans="1:46" s="125" customFormat="1" ht="6.95" customHeight="1">
      <c r="A16" s="119"/>
      <c r="B16" s="120"/>
      <c r="C16" s="119"/>
      <c r="D16" s="119"/>
      <c r="E16" s="119"/>
      <c r="F16" s="119"/>
      <c r="G16" s="119"/>
      <c r="H16" s="119"/>
      <c r="I16" s="119"/>
      <c r="J16" s="119"/>
      <c r="K16" s="119"/>
      <c r="L16" s="207"/>
      <c r="S16" s="119"/>
      <c r="T16" s="119"/>
      <c r="U16" s="119"/>
      <c r="V16" s="119"/>
      <c r="W16" s="119"/>
      <c r="X16" s="119"/>
      <c r="Y16" s="119"/>
      <c r="Z16" s="119"/>
      <c r="AA16" s="119"/>
      <c r="AB16" s="119"/>
      <c r="AC16" s="119"/>
      <c r="AD16" s="119"/>
      <c r="AE16" s="119"/>
    </row>
    <row r="17" spans="1:31" s="125" customFormat="1" ht="12" customHeight="1">
      <c r="A17" s="119"/>
      <c r="B17" s="120"/>
      <c r="C17" s="119"/>
      <c r="D17" s="115" t="s">
        <v>28</v>
      </c>
      <c r="E17" s="119"/>
      <c r="F17" s="119"/>
      <c r="G17" s="119"/>
      <c r="H17" s="119"/>
      <c r="I17" s="115" t="s">
        <v>26</v>
      </c>
      <c r="J17" s="3" t="str">
        <f>'Rekapitulace stavby'!AN13</f>
        <v>Vyplň údaj</v>
      </c>
      <c r="K17" s="119"/>
      <c r="L17" s="207"/>
      <c r="S17" s="119"/>
      <c r="T17" s="119"/>
      <c r="U17" s="119"/>
      <c r="V17" s="119"/>
      <c r="W17" s="119"/>
      <c r="X17" s="119"/>
      <c r="Y17" s="119"/>
      <c r="Z17" s="119"/>
      <c r="AA17" s="119"/>
      <c r="AB17" s="119"/>
      <c r="AC17" s="119"/>
      <c r="AD17" s="119"/>
      <c r="AE17" s="119"/>
    </row>
    <row r="18" spans="1:31" s="125" customFormat="1" ht="18" customHeight="1">
      <c r="A18" s="119"/>
      <c r="B18" s="120"/>
      <c r="C18" s="119"/>
      <c r="D18" s="119"/>
      <c r="E18" s="89" t="str">
        <f>'Rekapitulace stavby'!E14</f>
        <v>Vyplň údaj</v>
      </c>
      <c r="F18" s="310"/>
      <c r="G18" s="310"/>
      <c r="H18" s="310"/>
      <c r="I18" s="115" t="s">
        <v>27</v>
      </c>
      <c r="J18" s="3" t="str">
        <f>'Rekapitulace stavby'!AN14</f>
        <v>Vyplň údaj</v>
      </c>
      <c r="K18" s="119"/>
      <c r="L18" s="207"/>
      <c r="S18" s="119"/>
      <c r="T18" s="119"/>
      <c r="U18" s="119"/>
      <c r="V18" s="119"/>
      <c r="W18" s="119"/>
      <c r="X18" s="119"/>
      <c r="Y18" s="119"/>
      <c r="Z18" s="119"/>
      <c r="AA18" s="119"/>
      <c r="AB18" s="119"/>
      <c r="AC18" s="119"/>
      <c r="AD18" s="119"/>
      <c r="AE18" s="119"/>
    </row>
    <row r="19" spans="1:31" s="125" customFormat="1" ht="6.95" customHeight="1">
      <c r="A19" s="119"/>
      <c r="B19" s="120"/>
      <c r="C19" s="119"/>
      <c r="D19" s="119"/>
      <c r="E19" s="119"/>
      <c r="F19" s="119"/>
      <c r="G19" s="119"/>
      <c r="H19" s="119"/>
      <c r="I19" s="119"/>
      <c r="J19" s="119"/>
      <c r="K19" s="119"/>
      <c r="L19" s="207"/>
      <c r="S19" s="119"/>
      <c r="T19" s="119"/>
      <c r="U19" s="119"/>
      <c r="V19" s="119"/>
      <c r="W19" s="119"/>
      <c r="X19" s="119"/>
      <c r="Y19" s="119"/>
      <c r="Z19" s="119"/>
      <c r="AA19" s="119"/>
      <c r="AB19" s="119"/>
      <c r="AC19" s="119"/>
      <c r="AD19" s="119"/>
      <c r="AE19" s="119"/>
    </row>
    <row r="20" spans="1:31" s="125" customFormat="1" ht="12" customHeight="1">
      <c r="A20" s="119"/>
      <c r="B20" s="120"/>
      <c r="C20" s="119"/>
      <c r="D20" s="115" t="s">
        <v>30</v>
      </c>
      <c r="E20" s="119"/>
      <c r="F20" s="119"/>
      <c r="G20" s="119"/>
      <c r="H20" s="119"/>
      <c r="I20" s="115" t="s">
        <v>26</v>
      </c>
      <c r="J20" s="116" t="str">
        <f>IF('Rekapitulace stavby'!AN16="","",'Rekapitulace stavby'!AN16)</f>
        <v/>
      </c>
      <c r="K20" s="119"/>
      <c r="L20" s="207"/>
      <c r="S20" s="119"/>
      <c r="T20" s="119"/>
      <c r="U20" s="119"/>
      <c r="V20" s="119"/>
      <c r="W20" s="119"/>
      <c r="X20" s="119"/>
      <c r="Y20" s="119"/>
      <c r="Z20" s="119"/>
      <c r="AA20" s="119"/>
      <c r="AB20" s="119"/>
      <c r="AC20" s="119"/>
      <c r="AD20" s="119"/>
      <c r="AE20" s="119"/>
    </row>
    <row r="21" spans="1:31" s="125" customFormat="1" ht="18" customHeight="1">
      <c r="A21" s="119"/>
      <c r="B21" s="120"/>
      <c r="C21" s="119"/>
      <c r="D21" s="119"/>
      <c r="E21" s="116" t="str">
        <f>IF('Rekapitulace stavby'!E17="","",'Rekapitulace stavby'!E17)</f>
        <v xml:space="preserve"> </v>
      </c>
      <c r="F21" s="119"/>
      <c r="G21" s="119"/>
      <c r="H21" s="119"/>
      <c r="I21" s="115" t="s">
        <v>27</v>
      </c>
      <c r="J21" s="116" t="str">
        <f>IF('Rekapitulace stavby'!AN17="","",'Rekapitulace stavby'!AN17)</f>
        <v/>
      </c>
      <c r="K21" s="119"/>
      <c r="L21" s="207"/>
      <c r="S21" s="119"/>
      <c r="T21" s="119"/>
      <c r="U21" s="119"/>
      <c r="V21" s="119"/>
      <c r="W21" s="119"/>
      <c r="X21" s="119"/>
      <c r="Y21" s="119"/>
      <c r="Z21" s="119"/>
      <c r="AA21" s="119"/>
      <c r="AB21" s="119"/>
      <c r="AC21" s="119"/>
      <c r="AD21" s="119"/>
      <c r="AE21" s="119"/>
    </row>
    <row r="22" spans="1:31" s="125" customFormat="1" ht="6.95" customHeight="1">
      <c r="A22" s="119"/>
      <c r="B22" s="120"/>
      <c r="C22" s="119"/>
      <c r="D22" s="119"/>
      <c r="E22" s="119"/>
      <c r="F22" s="119"/>
      <c r="G22" s="119"/>
      <c r="H22" s="119"/>
      <c r="I22" s="119"/>
      <c r="J22" s="119"/>
      <c r="K22" s="119"/>
      <c r="L22" s="207"/>
      <c r="S22" s="119"/>
      <c r="T22" s="119"/>
      <c r="U22" s="119"/>
      <c r="V22" s="119"/>
      <c r="W22" s="119"/>
      <c r="X22" s="119"/>
      <c r="Y22" s="119"/>
      <c r="Z22" s="119"/>
      <c r="AA22" s="119"/>
      <c r="AB22" s="119"/>
      <c r="AC22" s="119"/>
      <c r="AD22" s="119"/>
      <c r="AE22" s="119"/>
    </row>
    <row r="23" spans="1:31" s="125" customFormat="1" ht="12" customHeight="1">
      <c r="A23" s="119"/>
      <c r="B23" s="120"/>
      <c r="C23" s="119"/>
      <c r="D23" s="115" t="s">
        <v>32</v>
      </c>
      <c r="E23" s="119"/>
      <c r="F23" s="119"/>
      <c r="G23" s="119"/>
      <c r="H23" s="119"/>
      <c r="I23" s="115" t="s">
        <v>26</v>
      </c>
      <c r="J23" s="116" t="str">
        <f>IF('Rekapitulace stavby'!AN19="","",'Rekapitulace stavby'!AN19)</f>
        <v/>
      </c>
      <c r="K23" s="119"/>
      <c r="L23" s="207"/>
      <c r="S23" s="119"/>
      <c r="T23" s="119"/>
      <c r="U23" s="119"/>
      <c r="V23" s="119"/>
      <c r="W23" s="119"/>
      <c r="X23" s="119"/>
      <c r="Y23" s="119"/>
      <c r="Z23" s="119"/>
      <c r="AA23" s="119"/>
      <c r="AB23" s="119"/>
      <c r="AC23" s="119"/>
      <c r="AD23" s="119"/>
      <c r="AE23" s="119"/>
    </row>
    <row r="24" spans="1:31" s="125" customFormat="1" ht="18" customHeight="1">
      <c r="A24" s="119"/>
      <c r="B24" s="120"/>
      <c r="C24" s="119"/>
      <c r="D24" s="119"/>
      <c r="E24" s="116" t="str">
        <f>IF('Rekapitulace stavby'!E20="","",'Rekapitulace stavby'!E20)</f>
        <v xml:space="preserve"> </v>
      </c>
      <c r="F24" s="119"/>
      <c r="G24" s="119"/>
      <c r="H24" s="119"/>
      <c r="I24" s="115" t="s">
        <v>27</v>
      </c>
      <c r="J24" s="116" t="str">
        <f>IF('Rekapitulace stavby'!AN20="","",'Rekapitulace stavby'!AN20)</f>
        <v/>
      </c>
      <c r="K24" s="119"/>
      <c r="L24" s="207"/>
      <c r="S24" s="119"/>
      <c r="T24" s="119"/>
      <c r="U24" s="119"/>
      <c r="V24" s="119"/>
      <c r="W24" s="119"/>
      <c r="X24" s="119"/>
      <c r="Y24" s="119"/>
      <c r="Z24" s="119"/>
      <c r="AA24" s="119"/>
      <c r="AB24" s="119"/>
      <c r="AC24" s="119"/>
      <c r="AD24" s="119"/>
      <c r="AE24" s="119"/>
    </row>
    <row r="25" spans="1:31" s="125" customFormat="1" ht="6.95" customHeight="1">
      <c r="A25" s="119"/>
      <c r="B25" s="120"/>
      <c r="C25" s="119"/>
      <c r="D25" s="119"/>
      <c r="E25" s="119"/>
      <c r="F25" s="119"/>
      <c r="G25" s="119"/>
      <c r="H25" s="119"/>
      <c r="I25" s="119"/>
      <c r="J25" s="119"/>
      <c r="K25" s="119"/>
      <c r="L25" s="207"/>
      <c r="S25" s="119"/>
      <c r="T25" s="119"/>
      <c r="U25" s="119"/>
      <c r="V25" s="119"/>
      <c r="W25" s="119"/>
      <c r="X25" s="119"/>
      <c r="Y25" s="119"/>
      <c r="Z25" s="119"/>
      <c r="AA25" s="119"/>
      <c r="AB25" s="119"/>
      <c r="AC25" s="119"/>
      <c r="AD25" s="119"/>
      <c r="AE25" s="119"/>
    </row>
    <row r="26" spans="1:31" s="125" customFormat="1" ht="12" customHeight="1">
      <c r="A26" s="119"/>
      <c r="B26" s="120"/>
      <c r="C26" s="119"/>
      <c r="D26" s="115" t="s">
        <v>33</v>
      </c>
      <c r="E26" s="119"/>
      <c r="F26" s="119"/>
      <c r="G26" s="119"/>
      <c r="H26" s="119"/>
      <c r="I26" s="119"/>
      <c r="J26" s="119"/>
      <c r="K26" s="119"/>
      <c r="L26" s="207"/>
      <c r="S26" s="119"/>
      <c r="T26" s="119"/>
      <c r="U26" s="119"/>
      <c r="V26" s="119"/>
      <c r="W26" s="119"/>
      <c r="X26" s="119"/>
      <c r="Y26" s="119"/>
      <c r="Z26" s="119"/>
      <c r="AA26" s="119"/>
      <c r="AB26" s="119"/>
      <c r="AC26" s="119"/>
      <c r="AD26" s="119"/>
      <c r="AE26" s="119"/>
    </row>
    <row r="27" spans="1:31" s="213" customFormat="1" ht="16.5" customHeight="1">
      <c r="A27" s="210"/>
      <c r="B27" s="211"/>
      <c r="C27" s="210"/>
      <c r="D27" s="210"/>
      <c r="E27" s="117" t="s">
        <v>3</v>
      </c>
      <c r="F27" s="117"/>
      <c r="G27" s="117"/>
      <c r="H27" s="117"/>
      <c r="I27" s="210"/>
      <c r="J27" s="210"/>
      <c r="K27" s="210"/>
      <c r="L27" s="212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</row>
    <row r="28" spans="1:31" s="125" customFormat="1" ht="6.95" customHeight="1">
      <c r="A28" s="119"/>
      <c r="B28" s="120"/>
      <c r="C28" s="119"/>
      <c r="D28" s="119"/>
      <c r="E28" s="119"/>
      <c r="F28" s="119"/>
      <c r="G28" s="119"/>
      <c r="H28" s="119"/>
      <c r="I28" s="119"/>
      <c r="J28" s="119"/>
      <c r="K28" s="119"/>
      <c r="L28" s="207"/>
      <c r="S28" s="119"/>
      <c r="T28" s="119"/>
      <c r="U28" s="119"/>
      <c r="V28" s="119"/>
      <c r="W28" s="119"/>
      <c r="X28" s="119"/>
      <c r="Y28" s="119"/>
      <c r="Z28" s="119"/>
      <c r="AA28" s="119"/>
      <c r="AB28" s="119"/>
      <c r="AC28" s="119"/>
      <c r="AD28" s="119"/>
      <c r="AE28" s="119"/>
    </row>
    <row r="29" spans="1:31" s="125" customFormat="1" ht="6.95" customHeight="1">
      <c r="A29" s="119"/>
      <c r="B29" s="120"/>
      <c r="C29" s="119"/>
      <c r="D29" s="174"/>
      <c r="E29" s="174"/>
      <c r="F29" s="174"/>
      <c r="G29" s="174"/>
      <c r="H29" s="174"/>
      <c r="I29" s="174"/>
      <c r="J29" s="174"/>
      <c r="K29" s="174"/>
      <c r="L29" s="207"/>
      <c r="S29" s="119"/>
      <c r="T29" s="119"/>
      <c r="U29" s="119"/>
      <c r="V29" s="119"/>
      <c r="W29" s="119"/>
      <c r="X29" s="119"/>
      <c r="Y29" s="119"/>
      <c r="Z29" s="119"/>
      <c r="AA29" s="119"/>
      <c r="AB29" s="119"/>
      <c r="AC29" s="119"/>
      <c r="AD29" s="119"/>
      <c r="AE29" s="119"/>
    </row>
    <row r="30" spans="1:31" s="125" customFormat="1" ht="25.35" customHeight="1">
      <c r="A30" s="119"/>
      <c r="B30" s="120"/>
      <c r="C30" s="119"/>
      <c r="D30" s="214" t="s">
        <v>35</v>
      </c>
      <c r="E30" s="119"/>
      <c r="F30" s="119"/>
      <c r="G30" s="119"/>
      <c r="H30" s="119"/>
      <c r="I30" s="119"/>
      <c r="J30" s="215">
        <f>ROUND(J89, 2)</f>
        <v>0</v>
      </c>
      <c r="K30" s="119"/>
      <c r="L30" s="207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  <c r="AD30" s="119"/>
      <c r="AE30" s="119"/>
    </row>
    <row r="31" spans="1:31" s="125" customFormat="1" ht="6.95" customHeight="1">
      <c r="A31" s="119"/>
      <c r="B31" s="120"/>
      <c r="C31" s="119"/>
      <c r="D31" s="174"/>
      <c r="E31" s="174"/>
      <c r="F31" s="174"/>
      <c r="G31" s="174"/>
      <c r="H31" s="174"/>
      <c r="I31" s="174"/>
      <c r="J31" s="174"/>
      <c r="K31" s="174"/>
      <c r="L31" s="207"/>
      <c r="S31" s="119"/>
      <c r="T31" s="119"/>
      <c r="U31" s="119"/>
      <c r="V31" s="119"/>
      <c r="W31" s="119"/>
      <c r="X31" s="119"/>
      <c r="Y31" s="119"/>
      <c r="Z31" s="119"/>
      <c r="AA31" s="119"/>
      <c r="AB31" s="119"/>
      <c r="AC31" s="119"/>
      <c r="AD31" s="119"/>
      <c r="AE31" s="119"/>
    </row>
    <row r="32" spans="1:31" s="125" customFormat="1" ht="14.45" customHeight="1">
      <c r="A32" s="119"/>
      <c r="B32" s="120"/>
      <c r="C32" s="119"/>
      <c r="D32" s="119"/>
      <c r="E32" s="119"/>
      <c r="F32" s="216" t="s">
        <v>37</v>
      </c>
      <c r="G32" s="119"/>
      <c r="H32" s="119"/>
      <c r="I32" s="216" t="s">
        <v>36</v>
      </c>
      <c r="J32" s="216" t="s">
        <v>38</v>
      </c>
      <c r="K32" s="119"/>
      <c r="L32" s="207"/>
      <c r="S32" s="119"/>
      <c r="T32" s="119"/>
      <c r="U32" s="119"/>
      <c r="V32" s="119"/>
      <c r="W32" s="119"/>
      <c r="X32" s="119"/>
      <c r="Y32" s="119"/>
      <c r="Z32" s="119"/>
      <c r="AA32" s="119"/>
      <c r="AB32" s="119"/>
      <c r="AC32" s="119"/>
      <c r="AD32" s="119"/>
      <c r="AE32" s="119"/>
    </row>
    <row r="33" spans="1:31" s="125" customFormat="1" ht="14.45" customHeight="1">
      <c r="A33" s="119"/>
      <c r="B33" s="120"/>
      <c r="C33" s="119"/>
      <c r="D33" s="217" t="s">
        <v>39</v>
      </c>
      <c r="E33" s="115" t="s">
        <v>40</v>
      </c>
      <c r="F33" s="218">
        <f>ROUND((SUM(BE89:BE184)),  2)</f>
        <v>0</v>
      </c>
      <c r="G33" s="119"/>
      <c r="H33" s="119"/>
      <c r="I33" s="219">
        <v>0.21</v>
      </c>
      <c r="J33" s="218">
        <f>ROUND(((SUM(BE89:BE184))*I33),  2)</f>
        <v>0</v>
      </c>
      <c r="K33" s="119"/>
      <c r="L33" s="207"/>
      <c r="S33" s="119"/>
      <c r="T33" s="119"/>
      <c r="U33" s="119"/>
      <c r="V33" s="119"/>
      <c r="W33" s="119"/>
      <c r="X33" s="119"/>
      <c r="Y33" s="119"/>
      <c r="Z33" s="119"/>
      <c r="AA33" s="119"/>
      <c r="AB33" s="119"/>
      <c r="AC33" s="119"/>
      <c r="AD33" s="119"/>
      <c r="AE33" s="119"/>
    </row>
    <row r="34" spans="1:31" s="125" customFormat="1" ht="14.45" customHeight="1">
      <c r="A34" s="119"/>
      <c r="B34" s="120"/>
      <c r="C34" s="119"/>
      <c r="D34" s="119"/>
      <c r="E34" s="115" t="s">
        <v>41</v>
      </c>
      <c r="F34" s="218">
        <f>ROUND((SUM(BF89:BF184)),  2)</f>
        <v>0</v>
      </c>
      <c r="G34" s="119"/>
      <c r="H34" s="119"/>
      <c r="I34" s="219">
        <v>0.15</v>
      </c>
      <c r="J34" s="218">
        <f>ROUND(((SUM(BF89:BF184))*I34),  2)</f>
        <v>0</v>
      </c>
      <c r="K34" s="119"/>
      <c r="L34" s="207"/>
      <c r="S34" s="119"/>
      <c r="T34" s="119"/>
      <c r="U34" s="119"/>
      <c r="V34" s="119"/>
      <c r="W34" s="119"/>
      <c r="X34" s="119"/>
      <c r="Y34" s="119"/>
      <c r="Z34" s="119"/>
      <c r="AA34" s="119"/>
      <c r="AB34" s="119"/>
      <c r="AC34" s="119"/>
      <c r="AD34" s="119"/>
      <c r="AE34" s="119"/>
    </row>
    <row r="35" spans="1:31" s="125" customFormat="1" ht="14.45" hidden="1" customHeight="1">
      <c r="A35" s="119"/>
      <c r="B35" s="120"/>
      <c r="C35" s="119"/>
      <c r="D35" s="119"/>
      <c r="E35" s="115" t="s">
        <v>42</v>
      </c>
      <c r="F35" s="218">
        <f>ROUND((SUM(BG89:BG184)),  2)</f>
        <v>0</v>
      </c>
      <c r="G35" s="119"/>
      <c r="H35" s="119"/>
      <c r="I35" s="219">
        <v>0.21</v>
      </c>
      <c r="J35" s="218">
        <f>0</f>
        <v>0</v>
      </c>
      <c r="K35" s="119"/>
      <c r="L35" s="207"/>
      <c r="S35" s="119"/>
      <c r="T35" s="119"/>
      <c r="U35" s="119"/>
      <c r="V35" s="119"/>
      <c r="W35" s="119"/>
      <c r="X35" s="119"/>
      <c r="Y35" s="119"/>
      <c r="Z35" s="119"/>
      <c r="AA35" s="119"/>
      <c r="AB35" s="119"/>
      <c r="AC35" s="119"/>
      <c r="AD35" s="119"/>
      <c r="AE35" s="119"/>
    </row>
    <row r="36" spans="1:31" s="125" customFormat="1" ht="14.45" hidden="1" customHeight="1">
      <c r="A36" s="119"/>
      <c r="B36" s="120"/>
      <c r="C36" s="119"/>
      <c r="D36" s="119"/>
      <c r="E36" s="115" t="s">
        <v>43</v>
      </c>
      <c r="F36" s="218">
        <f>ROUND((SUM(BH89:BH184)),  2)</f>
        <v>0</v>
      </c>
      <c r="G36" s="119"/>
      <c r="H36" s="119"/>
      <c r="I36" s="219">
        <v>0.15</v>
      </c>
      <c r="J36" s="218">
        <f>0</f>
        <v>0</v>
      </c>
      <c r="K36" s="119"/>
      <c r="L36" s="207"/>
      <c r="S36" s="119"/>
      <c r="T36" s="119"/>
      <c r="U36" s="119"/>
      <c r="V36" s="119"/>
      <c r="W36" s="119"/>
      <c r="X36" s="119"/>
      <c r="Y36" s="119"/>
      <c r="Z36" s="119"/>
      <c r="AA36" s="119"/>
      <c r="AB36" s="119"/>
      <c r="AC36" s="119"/>
      <c r="AD36" s="119"/>
      <c r="AE36" s="119"/>
    </row>
    <row r="37" spans="1:31" s="125" customFormat="1" ht="14.45" hidden="1" customHeight="1">
      <c r="A37" s="119"/>
      <c r="B37" s="120"/>
      <c r="C37" s="119"/>
      <c r="D37" s="119"/>
      <c r="E37" s="115" t="s">
        <v>44</v>
      </c>
      <c r="F37" s="218">
        <f>ROUND((SUM(BI89:BI184)),  2)</f>
        <v>0</v>
      </c>
      <c r="G37" s="119"/>
      <c r="H37" s="119"/>
      <c r="I37" s="219">
        <v>0</v>
      </c>
      <c r="J37" s="218">
        <f>0</f>
        <v>0</v>
      </c>
      <c r="K37" s="119"/>
      <c r="L37" s="207"/>
      <c r="S37" s="119"/>
      <c r="T37" s="119"/>
      <c r="U37" s="119"/>
      <c r="V37" s="119"/>
      <c r="W37" s="119"/>
      <c r="X37" s="119"/>
      <c r="Y37" s="119"/>
      <c r="Z37" s="119"/>
      <c r="AA37" s="119"/>
      <c r="AB37" s="119"/>
      <c r="AC37" s="119"/>
      <c r="AD37" s="119"/>
      <c r="AE37" s="119"/>
    </row>
    <row r="38" spans="1:31" s="125" customFormat="1" ht="6.95" customHeight="1">
      <c r="A38" s="119"/>
      <c r="B38" s="120"/>
      <c r="C38" s="119"/>
      <c r="D38" s="119"/>
      <c r="E38" s="119"/>
      <c r="F38" s="119"/>
      <c r="G38" s="119"/>
      <c r="H38" s="119"/>
      <c r="I38" s="119"/>
      <c r="J38" s="119"/>
      <c r="K38" s="119"/>
      <c r="L38" s="207"/>
      <c r="S38" s="119"/>
      <c r="T38" s="119"/>
      <c r="U38" s="119"/>
      <c r="V38" s="119"/>
      <c r="W38" s="119"/>
      <c r="X38" s="119"/>
      <c r="Y38" s="119"/>
      <c r="Z38" s="119"/>
      <c r="AA38" s="119"/>
      <c r="AB38" s="119"/>
      <c r="AC38" s="119"/>
      <c r="AD38" s="119"/>
      <c r="AE38" s="119"/>
    </row>
    <row r="39" spans="1:31" s="125" customFormat="1" ht="25.35" customHeight="1">
      <c r="A39" s="119"/>
      <c r="B39" s="120"/>
      <c r="C39" s="220"/>
      <c r="D39" s="221" t="s">
        <v>45</v>
      </c>
      <c r="E39" s="166"/>
      <c r="F39" s="166"/>
      <c r="G39" s="222" t="s">
        <v>46</v>
      </c>
      <c r="H39" s="223" t="s">
        <v>47</v>
      </c>
      <c r="I39" s="166"/>
      <c r="J39" s="224">
        <f>SUM(J30:J37)</f>
        <v>0</v>
      </c>
      <c r="K39" s="225"/>
      <c r="L39" s="207"/>
      <c r="S39" s="119"/>
      <c r="T39" s="119"/>
      <c r="U39" s="119"/>
      <c r="V39" s="119"/>
      <c r="W39" s="119"/>
      <c r="X39" s="119"/>
      <c r="Y39" s="119"/>
      <c r="Z39" s="119"/>
      <c r="AA39" s="119"/>
      <c r="AB39" s="119"/>
      <c r="AC39" s="119"/>
      <c r="AD39" s="119"/>
      <c r="AE39" s="119"/>
    </row>
    <row r="40" spans="1:31" s="125" customFormat="1" ht="14.45" customHeight="1">
      <c r="A40" s="119"/>
      <c r="B40" s="141"/>
      <c r="C40" s="142"/>
      <c r="D40" s="142"/>
      <c r="E40" s="142"/>
      <c r="F40" s="142"/>
      <c r="G40" s="142"/>
      <c r="H40" s="142"/>
      <c r="I40" s="142"/>
      <c r="J40" s="142"/>
      <c r="K40" s="142"/>
      <c r="L40" s="207"/>
      <c r="S40" s="119"/>
      <c r="T40" s="119"/>
      <c r="U40" s="119"/>
      <c r="V40" s="119"/>
      <c r="W40" s="119"/>
      <c r="X40" s="119"/>
      <c r="Y40" s="119"/>
      <c r="Z40" s="119"/>
      <c r="AA40" s="119"/>
      <c r="AB40" s="119"/>
      <c r="AC40" s="119"/>
      <c r="AD40" s="119"/>
      <c r="AE40" s="119"/>
    </row>
    <row r="44" spans="1:31" s="125" customFormat="1" ht="6.95" customHeight="1">
      <c r="A44" s="119"/>
      <c r="B44" s="143"/>
      <c r="C44" s="144"/>
      <c r="D44" s="144"/>
      <c r="E44" s="144"/>
      <c r="F44" s="144"/>
      <c r="G44" s="144"/>
      <c r="H44" s="144"/>
      <c r="I44" s="144"/>
      <c r="J44" s="144"/>
      <c r="K44" s="144"/>
      <c r="L44" s="207"/>
      <c r="S44" s="119"/>
      <c r="T44" s="119"/>
      <c r="U44" s="119"/>
      <c r="V44" s="119"/>
      <c r="W44" s="119"/>
      <c r="X44" s="119"/>
      <c r="Y44" s="119"/>
      <c r="Z44" s="119"/>
      <c r="AA44" s="119"/>
      <c r="AB44" s="119"/>
      <c r="AC44" s="119"/>
      <c r="AD44" s="119"/>
      <c r="AE44" s="119"/>
    </row>
    <row r="45" spans="1:31" s="125" customFormat="1" ht="24.95" customHeight="1">
      <c r="A45" s="119"/>
      <c r="B45" s="120"/>
      <c r="C45" s="106" t="s">
        <v>83</v>
      </c>
      <c r="D45" s="119"/>
      <c r="E45" s="119"/>
      <c r="F45" s="119"/>
      <c r="G45" s="119"/>
      <c r="H45" s="119"/>
      <c r="I45" s="119"/>
      <c r="J45" s="119"/>
      <c r="K45" s="119"/>
      <c r="L45" s="207"/>
      <c r="S45" s="119"/>
      <c r="T45" s="119"/>
      <c r="U45" s="119"/>
      <c r="V45" s="119"/>
      <c r="W45" s="119"/>
      <c r="X45" s="119"/>
      <c r="Y45" s="119"/>
      <c r="Z45" s="119"/>
      <c r="AA45" s="119"/>
      <c r="AB45" s="119"/>
      <c r="AC45" s="119"/>
      <c r="AD45" s="119"/>
      <c r="AE45" s="119"/>
    </row>
    <row r="46" spans="1:31" s="125" customFormat="1" ht="6.95" customHeight="1">
      <c r="A46" s="119"/>
      <c r="B46" s="120"/>
      <c r="C46" s="119"/>
      <c r="D46" s="119"/>
      <c r="E46" s="119"/>
      <c r="F46" s="119"/>
      <c r="G46" s="119"/>
      <c r="H46" s="119"/>
      <c r="I46" s="119"/>
      <c r="J46" s="119"/>
      <c r="K46" s="119"/>
      <c r="L46" s="207"/>
      <c r="S46" s="119"/>
      <c r="T46" s="119"/>
      <c r="U46" s="119"/>
      <c r="V46" s="119"/>
      <c r="W46" s="119"/>
      <c r="X46" s="119"/>
      <c r="Y46" s="119"/>
      <c r="Z46" s="119"/>
      <c r="AA46" s="119"/>
      <c r="AB46" s="119"/>
      <c r="AC46" s="119"/>
      <c r="AD46" s="119"/>
      <c r="AE46" s="119"/>
    </row>
    <row r="47" spans="1:31" s="125" customFormat="1" ht="12" customHeight="1">
      <c r="A47" s="119"/>
      <c r="B47" s="120"/>
      <c r="C47" s="115" t="s">
        <v>17</v>
      </c>
      <c r="D47" s="119"/>
      <c r="E47" s="119"/>
      <c r="F47" s="119"/>
      <c r="G47" s="119"/>
      <c r="H47" s="119"/>
      <c r="I47" s="119"/>
      <c r="J47" s="119"/>
      <c r="K47" s="119"/>
      <c r="L47" s="207"/>
      <c r="S47" s="119"/>
      <c r="T47" s="119"/>
      <c r="U47" s="119"/>
      <c r="V47" s="119"/>
      <c r="W47" s="119"/>
      <c r="X47" s="119"/>
      <c r="Y47" s="119"/>
      <c r="Z47" s="119"/>
      <c r="AA47" s="119"/>
      <c r="AB47" s="119"/>
      <c r="AC47" s="119"/>
      <c r="AD47" s="119"/>
      <c r="AE47" s="119"/>
    </row>
    <row r="48" spans="1:31" s="125" customFormat="1" ht="16.5" customHeight="1">
      <c r="A48" s="119"/>
      <c r="B48" s="120"/>
      <c r="C48" s="119"/>
      <c r="D48" s="119"/>
      <c r="E48" s="205" t="str">
        <f>E7</f>
        <v>Rekonstrukce dětských hřišť Ostrava-Jih</v>
      </c>
      <c r="F48" s="206"/>
      <c r="G48" s="206"/>
      <c r="H48" s="206"/>
      <c r="I48" s="119"/>
      <c r="J48" s="119"/>
      <c r="K48" s="119"/>
      <c r="L48" s="207"/>
      <c r="S48" s="119"/>
      <c r="T48" s="119"/>
      <c r="U48" s="119"/>
      <c r="V48" s="119"/>
      <c r="W48" s="119"/>
      <c r="X48" s="119"/>
      <c r="Y48" s="119"/>
      <c r="Z48" s="119"/>
      <c r="AA48" s="119"/>
      <c r="AB48" s="119"/>
      <c r="AC48" s="119"/>
      <c r="AD48" s="119"/>
      <c r="AE48" s="119"/>
    </row>
    <row r="49" spans="1:47" s="125" customFormat="1" ht="12" customHeight="1">
      <c r="A49" s="119"/>
      <c r="B49" s="120"/>
      <c r="C49" s="115" t="s">
        <v>81</v>
      </c>
      <c r="D49" s="119"/>
      <c r="E49" s="119"/>
      <c r="F49" s="119"/>
      <c r="G49" s="119"/>
      <c r="H49" s="119"/>
      <c r="I49" s="119"/>
      <c r="J49" s="119"/>
      <c r="K49" s="119"/>
      <c r="L49" s="207"/>
      <c r="S49" s="119"/>
      <c r="T49" s="119"/>
      <c r="U49" s="119"/>
      <c r="V49" s="119"/>
      <c r="W49" s="119"/>
      <c r="X49" s="119"/>
      <c r="Y49" s="119"/>
      <c r="Z49" s="119"/>
      <c r="AA49" s="119"/>
      <c r="AB49" s="119"/>
      <c r="AC49" s="119"/>
      <c r="AD49" s="119"/>
      <c r="AE49" s="119"/>
    </row>
    <row r="50" spans="1:47" s="125" customFormat="1" ht="16.5" customHeight="1">
      <c r="A50" s="119"/>
      <c r="B50" s="120"/>
      <c r="C50" s="119"/>
      <c r="D50" s="119"/>
      <c r="E50" s="150" t="str">
        <f>E9</f>
        <v>01 - Hřiště MŠ ul.Tylova</v>
      </c>
      <c r="F50" s="208"/>
      <c r="G50" s="208"/>
      <c r="H50" s="208"/>
      <c r="I50" s="119"/>
      <c r="J50" s="119"/>
      <c r="K50" s="119"/>
      <c r="L50" s="207"/>
      <c r="S50" s="119"/>
      <c r="T50" s="119"/>
      <c r="U50" s="119"/>
      <c r="V50" s="119"/>
      <c r="W50" s="119"/>
      <c r="X50" s="119"/>
      <c r="Y50" s="119"/>
      <c r="Z50" s="119"/>
      <c r="AA50" s="119"/>
      <c r="AB50" s="119"/>
      <c r="AC50" s="119"/>
      <c r="AD50" s="119"/>
      <c r="AE50" s="119"/>
    </row>
    <row r="51" spans="1:47" s="125" customFormat="1" ht="6.95" customHeight="1">
      <c r="A51" s="119"/>
      <c r="B51" s="120"/>
      <c r="C51" s="119"/>
      <c r="D51" s="119"/>
      <c r="E51" s="119"/>
      <c r="F51" s="119"/>
      <c r="G51" s="119"/>
      <c r="H51" s="119"/>
      <c r="I51" s="119"/>
      <c r="J51" s="119"/>
      <c r="K51" s="119"/>
      <c r="L51" s="207"/>
      <c r="S51" s="119"/>
      <c r="T51" s="119"/>
      <c r="U51" s="119"/>
      <c r="V51" s="119"/>
      <c r="W51" s="119"/>
      <c r="X51" s="119"/>
      <c r="Y51" s="119"/>
      <c r="Z51" s="119"/>
      <c r="AA51" s="119"/>
      <c r="AB51" s="119"/>
      <c r="AC51" s="119"/>
      <c r="AD51" s="119"/>
      <c r="AE51" s="119"/>
    </row>
    <row r="52" spans="1:47" s="125" customFormat="1" ht="12" customHeight="1">
      <c r="A52" s="119"/>
      <c r="B52" s="120"/>
      <c r="C52" s="115" t="s">
        <v>21</v>
      </c>
      <c r="D52" s="119"/>
      <c r="E52" s="119"/>
      <c r="F52" s="116" t="str">
        <f>F12</f>
        <v xml:space="preserve"> </v>
      </c>
      <c r="G52" s="119"/>
      <c r="H52" s="119"/>
      <c r="I52" s="115" t="s">
        <v>23</v>
      </c>
      <c r="J52" s="209" t="str">
        <f>IF(J12="","",J12)</f>
        <v>26. 6. 2019</v>
      </c>
      <c r="K52" s="119"/>
      <c r="L52" s="207"/>
      <c r="S52" s="119"/>
      <c r="T52" s="119"/>
      <c r="U52" s="119"/>
      <c r="V52" s="119"/>
      <c r="W52" s="119"/>
      <c r="X52" s="119"/>
      <c r="Y52" s="119"/>
      <c r="Z52" s="119"/>
      <c r="AA52" s="119"/>
      <c r="AB52" s="119"/>
      <c r="AC52" s="119"/>
      <c r="AD52" s="119"/>
      <c r="AE52" s="119"/>
    </row>
    <row r="53" spans="1:47" s="125" customFormat="1" ht="6.95" customHeight="1">
      <c r="A53" s="119"/>
      <c r="B53" s="120"/>
      <c r="C53" s="119"/>
      <c r="D53" s="119"/>
      <c r="E53" s="119"/>
      <c r="F53" s="119"/>
      <c r="G53" s="119"/>
      <c r="H53" s="119"/>
      <c r="I53" s="119"/>
      <c r="J53" s="119"/>
      <c r="K53" s="119"/>
      <c r="L53" s="207"/>
      <c r="S53" s="119"/>
      <c r="T53" s="119"/>
      <c r="U53" s="119"/>
      <c r="V53" s="119"/>
      <c r="W53" s="119"/>
      <c r="X53" s="119"/>
      <c r="Y53" s="119"/>
      <c r="Z53" s="119"/>
      <c r="AA53" s="119"/>
      <c r="AB53" s="119"/>
      <c r="AC53" s="119"/>
      <c r="AD53" s="119"/>
      <c r="AE53" s="119"/>
    </row>
    <row r="54" spans="1:47" s="125" customFormat="1" ht="15.2" customHeight="1">
      <c r="A54" s="119"/>
      <c r="B54" s="120"/>
      <c r="C54" s="115" t="s">
        <v>25</v>
      </c>
      <c r="D54" s="119"/>
      <c r="E54" s="119"/>
      <c r="F54" s="116" t="str">
        <f>E15</f>
        <v xml:space="preserve"> </v>
      </c>
      <c r="G54" s="119"/>
      <c r="H54" s="119"/>
      <c r="I54" s="115" t="s">
        <v>30</v>
      </c>
      <c r="J54" s="226" t="str">
        <f>E21</f>
        <v xml:space="preserve"> </v>
      </c>
      <c r="K54" s="119"/>
      <c r="L54" s="207"/>
      <c r="S54" s="119"/>
      <c r="T54" s="119"/>
      <c r="U54" s="119"/>
      <c r="V54" s="119"/>
      <c r="W54" s="119"/>
      <c r="X54" s="119"/>
      <c r="Y54" s="119"/>
      <c r="Z54" s="119"/>
      <c r="AA54" s="119"/>
      <c r="AB54" s="119"/>
      <c r="AC54" s="119"/>
      <c r="AD54" s="119"/>
      <c r="AE54" s="119"/>
    </row>
    <row r="55" spans="1:47" s="125" customFormat="1" ht="15.2" customHeight="1">
      <c r="A55" s="119"/>
      <c r="B55" s="120"/>
      <c r="C55" s="115" t="s">
        <v>28</v>
      </c>
      <c r="D55" s="119"/>
      <c r="E55" s="119"/>
      <c r="F55" s="116" t="str">
        <f>IF(E18="","",E18)</f>
        <v>Vyplň údaj</v>
      </c>
      <c r="G55" s="119"/>
      <c r="H55" s="119"/>
      <c r="I55" s="115" t="s">
        <v>32</v>
      </c>
      <c r="J55" s="226" t="str">
        <f>E24</f>
        <v xml:space="preserve"> </v>
      </c>
      <c r="K55" s="119"/>
      <c r="L55" s="207"/>
      <c r="S55" s="119"/>
      <c r="T55" s="119"/>
      <c r="U55" s="119"/>
      <c r="V55" s="119"/>
      <c r="W55" s="119"/>
      <c r="X55" s="119"/>
      <c r="Y55" s="119"/>
      <c r="Z55" s="119"/>
      <c r="AA55" s="119"/>
      <c r="AB55" s="119"/>
      <c r="AC55" s="119"/>
      <c r="AD55" s="119"/>
      <c r="AE55" s="119"/>
    </row>
    <row r="56" spans="1:47" s="125" customFormat="1" ht="10.35" customHeight="1">
      <c r="A56" s="119"/>
      <c r="B56" s="120"/>
      <c r="C56" s="119"/>
      <c r="D56" s="119"/>
      <c r="E56" s="119"/>
      <c r="F56" s="119"/>
      <c r="G56" s="119"/>
      <c r="H56" s="119"/>
      <c r="I56" s="119"/>
      <c r="J56" s="119"/>
      <c r="K56" s="119"/>
      <c r="L56" s="207"/>
      <c r="S56" s="119"/>
      <c r="T56" s="119"/>
      <c r="U56" s="119"/>
      <c r="V56" s="119"/>
      <c r="W56" s="119"/>
      <c r="X56" s="119"/>
      <c r="Y56" s="119"/>
      <c r="Z56" s="119"/>
      <c r="AA56" s="119"/>
      <c r="AB56" s="119"/>
      <c r="AC56" s="119"/>
      <c r="AD56" s="119"/>
      <c r="AE56" s="119"/>
    </row>
    <row r="57" spans="1:47" s="125" customFormat="1" ht="29.25" customHeight="1">
      <c r="A57" s="119"/>
      <c r="B57" s="120"/>
      <c r="C57" s="227" t="s">
        <v>84</v>
      </c>
      <c r="D57" s="220"/>
      <c r="E57" s="220"/>
      <c r="F57" s="220"/>
      <c r="G57" s="220"/>
      <c r="H57" s="220"/>
      <c r="I57" s="220"/>
      <c r="J57" s="228" t="s">
        <v>85</v>
      </c>
      <c r="K57" s="220"/>
      <c r="L57" s="207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</row>
    <row r="58" spans="1:47" s="125" customFormat="1" ht="10.35" customHeight="1">
      <c r="A58" s="119"/>
      <c r="B58" s="120"/>
      <c r="C58" s="119"/>
      <c r="D58" s="119"/>
      <c r="E58" s="119"/>
      <c r="F58" s="119"/>
      <c r="G58" s="119"/>
      <c r="H58" s="119"/>
      <c r="I58" s="119"/>
      <c r="J58" s="119"/>
      <c r="K58" s="119"/>
      <c r="L58" s="207"/>
      <c r="S58" s="119"/>
      <c r="T58" s="119"/>
      <c r="U58" s="119"/>
      <c r="V58" s="119"/>
      <c r="W58" s="119"/>
      <c r="X58" s="119"/>
      <c r="Y58" s="119"/>
      <c r="Z58" s="119"/>
      <c r="AA58" s="119"/>
      <c r="AB58" s="119"/>
      <c r="AC58" s="119"/>
      <c r="AD58" s="119"/>
      <c r="AE58" s="119"/>
    </row>
    <row r="59" spans="1:47" s="125" customFormat="1" ht="22.9" customHeight="1">
      <c r="A59" s="119"/>
      <c r="B59" s="120"/>
      <c r="C59" s="229" t="s">
        <v>67</v>
      </c>
      <c r="D59" s="119"/>
      <c r="E59" s="119"/>
      <c r="F59" s="119"/>
      <c r="G59" s="119"/>
      <c r="H59" s="119"/>
      <c r="I59" s="119"/>
      <c r="J59" s="215">
        <f>J89</f>
        <v>0</v>
      </c>
      <c r="K59" s="119"/>
      <c r="L59" s="207"/>
      <c r="S59" s="119"/>
      <c r="T59" s="119"/>
      <c r="U59" s="119"/>
      <c r="V59" s="119"/>
      <c r="W59" s="119"/>
      <c r="X59" s="119"/>
      <c r="Y59" s="119"/>
      <c r="Z59" s="119"/>
      <c r="AA59" s="119"/>
      <c r="AB59" s="119"/>
      <c r="AC59" s="119"/>
      <c r="AD59" s="119"/>
      <c r="AE59" s="119"/>
      <c r="AU59" s="102" t="s">
        <v>86</v>
      </c>
    </row>
    <row r="60" spans="1:47" s="230" customFormat="1" ht="24.95" customHeight="1">
      <c r="B60" s="231"/>
      <c r="D60" s="232" t="s">
        <v>87</v>
      </c>
      <c r="E60" s="233"/>
      <c r="F60" s="233"/>
      <c r="G60" s="233"/>
      <c r="H60" s="233"/>
      <c r="I60" s="233"/>
      <c r="J60" s="234">
        <f>J90</f>
        <v>0</v>
      </c>
      <c r="L60" s="231"/>
    </row>
    <row r="61" spans="1:47" s="235" customFormat="1" ht="19.899999999999999" customHeight="1">
      <c r="B61" s="236"/>
      <c r="D61" s="237" t="s">
        <v>88</v>
      </c>
      <c r="E61" s="238"/>
      <c r="F61" s="238"/>
      <c r="G61" s="238"/>
      <c r="H61" s="238"/>
      <c r="I61" s="238"/>
      <c r="J61" s="239">
        <f>J91</f>
        <v>0</v>
      </c>
      <c r="L61" s="236"/>
    </row>
    <row r="62" spans="1:47" s="235" customFormat="1" ht="19.899999999999999" customHeight="1">
      <c r="B62" s="236"/>
      <c r="D62" s="237" t="s">
        <v>89</v>
      </c>
      <c r="E62" s="238"/>
      <c r="F62" s="238"/>
      <c r="G62" s="238"/>
      <c r="H62" s="238"/>
      <c r="I62" s="238"/>
      <c r="J62" s="239">
        <f>J104</f>
        <v>0</v>
      </c>
      <c r="L62" s="236"/>
    </row>
    <row r="63" spans="1:47" s="235" customFormat="1" ht="19.899999999999999" customHeight="1">
      <c r="B63" s="236"/>
      <c r="D63" s="237" t="s">
        <v>90</v>
      </c>
      <c r="E63" s="238"/>
      <c r="F63" s="238"/>
      <c r="G63" s="238"/>
      <c r="H63" s="238"/>
      <c r="I63" s="238"/>
      <c r="J63" s="239">
        <f>J111</f>
        <v>0</v>
      </c>
      <c r="L63" s="236"/>
    </row>
    <row r="64" spans="1:47" s="235" customFormat="1" ht="19.899999999999999" customHeight="1">
      <c r="B64" s="236"/>
      <c r="D64" s="237" t="s">
        <v>91</v>
      </c>
      <c r="E64" s="238"/>
      <c r="F64" s="238"/>
      <c r="G64" s="238"/>
      <c r="H64" s="238"/>
      <c r="I64" s="238"/>
      <c r="J64" s="239">
        <f>J130</f>
        <v>0</v>
      </c>
      <c r="L64" s="236"/>
    </row>
    <row r="65" spans="1:31" s="235" customFormat="1" ht="19.899999999999999" customHeight="1">
      <c r="B65" s="236"/>
      <c r="D65" s="237" t="s">
        <v>92</v>
      </c>
      <c r="E65" s="238"/>
      <c r="F65" s="238"/>
      <c r="G65" s="238"/>
      <c r="H65" s="238"/>
      <c r="I65" s="238"/>
      <c r="J65" s="239">
        <f>J161</f>
        <v>0</v>
      </c>
      <c r="L65" s="236"/>
    </row>
    <row r="66" spans="1:31" s="230" customFormat="1" ht="24.95" customHeight="1">
      <c r="B66" s="231"/>
      <c r="D66" s="232" t="s">
        <v>93</v>
      </c>
      <c r="E66" s="233"/>
      <c r="F66" s="233"/>
      <c r="G66" s="233"/>
      <c r="H66" s="233"/>
      <c r="I66" s="233"/>
      <c r="J66" s="234">
        <f>J163</f>
        <v>0</v>
      </c>
      <c r="L66" s="231"/>
    </row>
    <row r="67" spans="1:31" s="235" customFormat="1" ht="19.899999999999999" customHeight="1">
      <c r="B67" s="236"/>
      <c r="D67" s="237" t="s">
        <v>94</v>
      </c>
      <c r="E67" s="238"/>
      <c r="F67" s="238"/>
      <c r="G67" s="238"/>
      <c r="H67" s="238"/>
      <c r="I67" s="238"/>
      <c r="J67" s="239">
        <f>J164</f>
        <v>0</v>
      </c>
      <c r="L67" s="236"/>
    </row>
    <row r="68" spans="1:31" s="235" customFormat="1" ht="19.899999999999999" customHeight="1">
      <c r="B68" s="236"/>
      <c r="D68" s="237" t="s">
        <v>95</v>
      </c>
      <c r="E68" s="238"/>
      <c r="F68" s="238"/>
      <c r="G68" s="238"/>
      <c r="H68" s="238"/>
      <c r="I68" s="238"/>
      <c r="J68" s="239">
        <f>J175</f>
        <v>0</v>
      </c>
      <c r="L68" s="236"/>
    </row>
    <row r="69" spans="1:31" s="230" customFormat="1" ht="24.95" customHeight="1">
      <c r="B69" s="231"/>
      <c r="D69" s="232" t="s">
        <v>96</v>
      </c>
      <c r="E69" s="233"/>
      <c r="F69" s="233"/>
      <c r="G69" s="233"/>
      <c r="H69" s="233"/>
      <c r="I69" s="233"/>
      <c r="J69" s="234">
        <f>J180</f>
        <v>0</v>
      </c>
      <c r="L69" s="231"/>
    </row>
    <row r="70" spans="1:31" s="125" customFormat="1" ht="21.75" customHeight="1">
      <c r="A70" s="119"/>
      <c r="B70" s="120"/>
      <c r="C70" s="119"/>
      <c r="D70" s="119"/>
      <c r="E70" s="119"/>
      <c r="F70" s="119"/>
      <c r="G70" s="119"/>
      <c r="H70" s="119"/>
      <c r="I70" s="119"/>
      <c r="J70" s="119"/>
      <c r="K70" s="119"/>
      <c r="L70" s="207"/>
      <c r="S70" s="119"/>
      <c r="T70" s="119"/>
      <c r="U70" s="119"/>
      <c r="V70" s="119"/>
      <c r="W70" s="119"/>
      <c r="X70" s="119"/>
      <c r="Y70" s="119"/>
      <c r="Z70" s="119"/>
      <c r="AA70" s="119"/>
      <c r="AB70" s="119"/>
      <c r="AC70" s="119"/>
      <c r="AD70" s="119"/>
      <c r="AE70" s="119"/>
    </row>
    <row r="71" spans="1:31" s="125" customFormat="1" ht="6.95" customHeight="1">
      <c r="A71" s="119"/>
      <c r="B71" s="141"/>
      <c r="C71" s="142"/>
      <c r="D71" s="142"/>
      <c r="E71" s="142"/>
      <c r="F71" s="142"/>
      <c r="G71" s="142"/>
      <c r="H71" s="142"/>
      <c r="I71" s="142"/>
      <c r="J71" s="142"/>
      <c r="K71" s="142"/>
      <c r="L71" s="207"/>
      <c r="S71" s="119"/>
      <c r="T71" s="119"/>
      <c r="U71" s="119"/>
      <c r="V71" s="119"/>
      <c r="W71" s="119"/>
      <c r="X71" s="119"/>
      <c r="Y71" s="119"/>
      <c r="Z71" s="119"/>
      <c r="AA71" s="119"/>
      <c r="AB71" s="119"/>
      <c r="AC71" s="119"/>
      <c r="AD71" s="119"/>
      <c r="AE71" s="119"/>
    </row>
    <row r="75" spans="1:31" s="125" customFormat="1" ht="6.95" customHeight="1">
      <c r="A75" s="119"/>
      <c r="B75" s="143"/>
      <c r="C75" s="144"/>
      <c r="D75" s="144"/>
      <c r="E75" s="144"/>
      <c r="F75" s="144"/>
      <c r="G75" s="144"/>
      <c r="H75" s="144"/>
      <c r="I75" s="144"/>
      <c r="J75" s="144"/>
      <c r="K75" s="144"/>
      <c r="L75" s="207"/>
      <c r="S75" s="119"/>
      <c r="T75" s="119"/>
      <c r="U75" s="119"/>
      <c r="V75" s="119"/>
      <c r="W75" s="119"/>
      <c r="X75" s="119"/>
      <c r="Y75" s="119"/>
      <c r="Z75" s="119"/>
      <c r="AA75" s="119"/>
      <c r="AB75" s="119"/>
      <c r="AC75" s="119"/>
      <c r="AD75" s="119"/>
      <c r="AE75" s="119"/>
    </row>
    <row r="76" spans="1:31" s="125" customFormat="1" ht="24.95" customHeight="1">
      <c r="A76" s="119"/>
      <c r="B76" s="120"/>
      <c r="C76" s="106" t="s">
        <v>97</v>
      </c>
      <c r="D76" s="119"/>
      <c r="E76" s="119"/>
      <c r="F76" s="119"/>
      <c r="G76" s="119"/>
      <c r="H76" s="119"/>
      <c r="I76" s="119"/>
      <c r="J76" s="119"/>
      <c r="K76" s="119"/>
      <c r="L76" s="207"/>
      <c r="S76" s="119"/>
      <c r="T76" s="119"/>
      <c r="U76" s="119"/>
      <c r="V76" s="119"/>
      <c r="W76" s="119"/>
      <c r="X76" s="119"/>
      <c r="Y76" s="119"/>
      <c r="Z76" s="119"/>
      <c r="AA76" s="119"/>
      <c r="AB76" s="119"/>
      <c r="AC76" s="119"/>
      <c r="AD76" s="119"/>
      <c r="AE76" s="119"/>
    </row>
    <row r="77" spans="1:31" s="125" customFormat="1" ht="6.95" customHeight="1">
      <c r="A77" s="119"/>
      <c r="B77" s="120"/>
      <c r="C77" s="119"/>
      <c r="D77" s="119"/>
      <c r="E77" s="119"/>
      <c r="F77" s="119"/>
      <c r="G77" s="119"/>
      <c r="H77" s="119"/>
      <c r="I77" s="119"/>
      <c r="J77" s="119"/>
      <c r="K77" s="119"/>
      <c r="L77" s="207"/>
      <c r="S77" s="119"/>
      <c r="T77" s="119"/>
      <c r="U77" s="119"/>
      <c r="V77" s="119"/>
      <c r="W77" s="119"/>
      <c r="X77" s="119"/>
      <c r="Y77" s="119"/>
      <c r="Z77" s="119"/>
      <c r="AA77" s="119"/>
      <c r="AB77" s="119"/>
      <c r="AC77" s="119"/>
      <c r="AD77" s="119"/>
      <c r="AE77" s="119"/>
    </row>
    <row r="78" spans="1:31" s="125" customFormat="1" ht="12" customHeight="1">
      <c r="A78" s="119"/>
      <c r="B78" s="120"/>
      <c r="C78" s="115" t="s">
        <v>17</v>
      </c>
      <c r="D78" s="119"/>
      <c r="E78" s="119"/>
      <c r="F78" s="119"/>
      <c r="G78" s="119"/>
      <c r="H78" s="119"/>
      <c r="I78" s="119"/>
      <c r="J78" s="119"/>
      <c r="K78" s="119"/>
      <c r="L78" s="207"/>
      <c r="S78" s="119"/>
      <c r="T78" s="119"/>
      <c r="U78" s="119"/>
      <c r="V78" s="119"/>
      <c r="W78" s="119"/>
      <c r="X78" s="119"/>
      <c r="Y78" s="119"/>
      <c r="Z78" s="119"/>
      <c r="AA78" s="119"/>
      <c r="AB78" s="119"/>
      <c r="AC78" s="119"/>
      <c r="AD78" s="119"/>
      <c r="AE78" s="119"/>
    </row>
    <row r="79" spans="1:31" s="125" customFormat="1" ht="16.5" customHeight="1">
      <c r="A79" s="119"/>
      <c r="B79" s="120"/>
      <c r="C79" s="119"/>
      <c r="D79" s="119"/>
      <c r="E79" s="205" t="str">
        <f>E7</f>
        <v>Rekonstrukce dětských hřišť Ostrava-Jih</v>
      </c>
      <c r="F79" s="206"/>
      <c r="G79" s="206"/>
      <c r="H79" s="206"/>
      <c r="I79" s="119"/>
      <c r="J79" s="119"/>
      <c r="K79" s="119"/>
      <c r="L79" s="207"/>
      <c r="S79" s="119"/>
      <c r="T79" s="119"/>
      <c r="U79" s="119"/>
      <c r="V79" s="119"/>
      <c r="W79" s="119"/>
      <c r="X79" s="119"/>
      <c r="Y79" s="119"/>
      <c r="Z79" s="119"/>
      <c r="AA79" s="119"/>
      <c r="AB79" s="119"/>
      <c r="AC79" s="119"/>
      <c r="AD79" s="119"/>
      <c r="AE79" s="119"/>
    </row>
    <row r="80" spans="1:31" s="125" customFormat="1" ht="12" customHeight="1">
      <c r="A80" s="119"/>
      <c r="B80" s="120"/>
      <c r="C80" s="115" t="s">
        <v>81</v>
      </c>
      <c r="D80" s="119"/>
      <c r="E80" s="119"/>
      <c r="F80" s="119"/>
      <c r="G80" s="119"/>
      <c r="H80" s="119"/>
      <c r="I80" s="119"/>
      <c r="J80" s="119"/>
      <c r="K80" s="119"/>
      <c r="L80" s="207"/>
      <c r="S80" s="119"/>
      <c r="T80" s="119"/>
      <c r="U80" s="119"/>
      <c r="V80" s="119"/>
      <c r="W80" s="119"/>
      <c r="X80" s="119"/>
      <c r="Y80" s="119"/>
      <c r="Z80" s="119"/>
      <c r="AA80" s="119"/>
      <c r="AB80" s="119"/>
      <c r="AC80" s="119"/>
      <c r="AD80" s="119"/>
      <c r="AE80" s="119"/>
    </row>
    <row r="81" spans="1:65" s="125" customFormat="1" ht="16.5" customHeight="1">
      <c r="A81" s="119"/>
      <c r="B81" s="120"/>
      <c r="C81" s="119"/>
      <c r="D81" s="119"/>
      <c r="E81" s="150" t="str">
        <f>E9</f>
        <v>01 - Hřiště MŠ ul.Tylova</v>
      </c>
      <c r="F81" s="208"/>
      <c r="G81" s="208"/>
      <c r="H81" s="208"/>
      <c r="I81" s="119"/>
      <c r="J81" s="119"/>
      <c r="K81" s="119"/>
      <c r="L81" s="207"/>
      <c r="S81" s="119"/>
      <c r="T81" s="119"/>
      <c r="U81" s="119"/>
      <c r="V81" s="119"/>
      <c r="W81" s="119"/>
      <c r="X81" s="119"/>
      <c r="Y81" s="119"/>
      <c r="Z81" s="119"/>
      <c r="AA81" s="119"/>
      <c r="AB81" s="119"/>
      <c r="AC81" s="119"/>
      <c r="AD81" s="119"/>
      <c r="AE81" s="119"/>
    </row>
    <row r="82" spans="1:65" s="125" customFormat="1" ht="6.95" customHeight="1">
      <c r="A82" s="119"/>
      <c r="B82" s="120"/>
      <c r="C82" s="119"/>
      <c r="D82" s="119"/>
      <c r="E82" s="119"/>
      <c r="F82" s="119"/>
      <c r="G82" s="119"/>
      <c r="H82" s="119"/>
      <c r="I82" s="119"/>
      <c r="J82" s="119"/>
      <c r="K82" s="119"/>
      <c r="L82" s="207"/>
      <c r="S82" s="119"/>
      <c r="T82" s="119"/>
      <c r="U82" s="119"/>
      <c r="V82" s="119"/>
      <c r="W82" s="119"/>
      <c r="X82" s="119"/>
      <c r="Y82" s="119"/>
      <c r="Z82" s="119"/>
      <c r="AA82" s="119"/>
      <c r="AB82" s="119"/>
      <c r="AC82" s="119"/>
      <c r="AD82" s="119"/>
      <c r="AE82" s="119"/>
    </row>
    <row r="83" spans="1:65" s="125" customFormat="1" ht="12" customHeight="1">
      <c r="A83" s="119"/>
      <c r="B83" s="120"/>
      <c r="C83" s="115" t="s">
        <v>21</v>
      </c>
      <c r="D83" s="119"/>
      <c r="E83" s="119"/>
      <c r="F83" s="116" t="str">
        <f>F12</f>
        <v xml:space="preserve"> </v>
      </c>
      <c r="G83" s="119"/>
      <c r="H83" s="119"/>
      <c r="I83" s="115" t="s">
        <v>23</v>
      </c>
      <c r="J83" s="209" t="str">
        <f>IF(J12="","",J12)</f>
        <v>26. 6. 2019</v>
      </c>
      <c r="K83" s="119"/>
      <c r="L83" s="207"/>
      <c r="S83" s="119"/>
      <c r="T83" s="119"/>
      <c r="U83" s="119"/>
      <c r="V83" s="119"/>
      <c r="W83" s="119"/>
      <c r="X83" s="119"/>
      <c r="Y83" s="119"/>
      <c r="Z83" s="119"/>
      <c r="AA83" s="119"/>
      <c r="AB83" s="119"/>
      <c r="AC83" s="119"/>
      <c r="AD83" s="119"/>
      <c r="AE83" s="119"/>
    </row>
    <row r="84" spans="1:65" s="125" customFormat="1" ht="6.95" customHeight="1">
      <c r="A84" s="119"/>
      <c r="B84" s="120"/>
      <c r="C84" s="119"/>
      <c r="D84" s="119"/>
      <c r="E84" s="119"/>
      <c r="F84" s="119"/>
      <c r="G84" s="119"/>
      <c r="H84" s="119"/>
      <c r="I84" s="119"/>
      <c r="J84" s="119"/>
      <c r="K84" s="119"/>
      <c r="L84" s="207"/>
      <c r="S84" s="119"/>
      <c r="T84" s="119"/>
      <c r="U84" s="119"/>
      <c r="V84" s="119"/>
      <c r="W84" s="119"/>
      <c r="X84" s="119"/>
      <c r="Y84" s="119"/>
      <c r="Z84" s="119"/>
      <c r="AA84" s="119"/>
      <c r="AB84" s="119"/>
      <c r="AC84" s="119"/>
      <c r="AD84" s="119"/>
      <c r="AE84" s="119"/>
    </row>
    <row r="85" spans="1:65" s="125" customFormat="1" ht="15.2" customHeight="1">
      <c r="A85" s="119"/>
      <c r="B85" s="120"/>
      <c r="C85" s="115" t="s">
        <v>25</v>
      </c>
      <c r="D85" s="119"/>
      <c r="E85" s="119"/>
      <c r="F85" s="116" t="str">
        <f>E15</f>
        <v xml:space="preserve"> </v>
      </c>
      <c r="G85" s="119"/>
      <c r="H85" s="119"/>
      <c r="I85" s="115" t="s">
        <v>30</v>
      </c>
      <c r="J85" s="226" t="str">
        <f>E21</f>
        <v xml:space="preserve"> </v>
      </c>
      <c r="K85" s="119"/>
      <c r="L85" s="207"/>
      <c r="S85" s="119"/>
      <c r="T85" s="119"/>
      <c r="U85" s="119"/>
      <c r="V85" s="119"/>
      <c r="W85" s="119"/>
      <c r="X85" s="119"/>
      <c r="Y85" s="119"/>
      <c r="Z85" s="119"/>
      <c r="AA85" s="119"/>
      <c r="AB85" s="119"/>
      <c r="AC85" s="119"/>
      <c r="AD85" s="119"/>
      <c r="AE85" s="119"/>
    </row>
    <row r="86" spans="1:65" s="125" customFormat="1" ht="15.2" customHeight="1">
      <c r="A86" s="119"/>
      <c r="B86" s="120"/>
      <c r="C86" s="115" t="s">
        <v>28</v>
      </c>
      <c r="D86" s="119"/>
      <c r="E86" s="119"/>
      <c r="F86" s="116" t="str">
        <f>IF(E18="","",E18)</f>
        <v>Vyplň údaj</v>
      </c>
      <c r="G86" s="119"/>
      <c r="H86" s="119"/>
      <c r="I86" s="115" t="s">
        <v>32</v>
      </c>
      <c r="J86" s="226" t="str">
        <f>E24</f>
        <v xml:space="preserve"> </v>
      </c>
      <c r="K86" s="119"/>
      <c r="L86" s="207"/>
      <c r="S86" s="119"/>
      <c r="T86" s="119"/>
      <c r="U86" s="119"/>
      <c r="V86" s="119"/>
      <c r="W86" s="119"/>
      <c r="X86" s="119"/>
      <c r="Y86" s="119"/>
      <c r="Z86" s="119"/>
      <c r="AA86" s="119"/>
      <c r="AB86" s="119"/>
      <c r="AC86" s="119"/>
      <c r="AD86" s="119"/>
      <c r="AE86" s="119"/>
    </row>
    <row r="87" spans="1:65" s="125" customFormat="1" ht="10.35" customHeight="1">
      <c r="A87" s="119"/>
      <c r="B87" s="120"/>
      <c r="C87" s="119"/>
      <c r="D87" s="119"/>
      <c r="E87" s="119"/>
      <c r="F87" s="119"/>
      <c r="G87" s="119"/>
      <c r="H87" s="119"/>
      <c r="I87" s="119"/>
      <c r="J87" s="119"/>
      <c r="K87" s="119"/>
      <c r="L87" s="207"/>
      <c r="S87" s="119"/>
      <c r="T87" s="119"/>
      <c r="U87" s="119"/>
      <c r="V87" s="119"/>
      <c r="W87" s="119"/>
      <c r="X87" s="119"/>
      <c r="Y87" s="119"/>
      <c r="Z87" s="119"/>
      <c r="AA87" s="119"/>
      <c r="AB87" s="119"/>
      <c r="AC87" s="119"/>
      <c r="AD87" s="119"/>
      <c r="AE87" s="119"/>
    </row>
    <row r="88" spans="1:65" s="246" customFormat="1" ht="29.25" customHeight="1">
      <c r="A88" s="240"/>
      <c r="B88" s="241"/>
      <c r="C88" s="242" t="s">
        <v>98</v>
      </c>
      <c r="D88" s="243" t="s">
        <v>54</v>
      </c>
      <c r="E88" s="243" t="s">
        <v>50</v>
      </c>
      <c r="F88" s="243" t="s">
        <v>51</v>
      </c>
      <c r="G88" s="243" t="s">
        <v>99</v>
      </c>
      <c r="H88" s="243" t="s">
        <v>100</v>
      </c>
      <c r="I88" s="243" t="s">
        <v>101</v>
      </c>
      <c r="J88" s="243" t="s">
        <v>85</v>
      </c>
      <c r="K88" s="244" t="s">
        <v>102</v>
      </c>
      <c r="L88" s="245"/>
      <c r="M88" s="170" t="s">
        <v>3</v>
      </c>
      <c r="N88" s="171" t="s">
        <v>39</v>
      </c>
      <c r="O88" s="171" t="s">
        <v>103</v>
      </c>
      <c r="P88" s="171" t="s">
        <v>104</v>
      </c>
      <c r="Q88" s="171" t="s">
        <v>105</v>
      </c>
      <c r="R88" s="171" t="s">
        <v>106</v>
      </c>
      <c r="S88" s="171" t="s">
        <v>107</v>
      </c>
      <c r="T88" s="172" t="s">
        <v>108</v>
      </c>
      <c r="U88" s="240"/>
      <c r="V88" s="240"/>
      <c r="W88" s="240"/>
      <c r="X88" s="240"/>
      <c r="Y88" s="240"/>
      <c r="Z88" s="240"/>
      <c r="AA88" s="240"/>
      <c r="AB88" s="240"/>
      <c r="AC88" s="240"/>
      <c r="AD88" s="240"/>
      <c r="AE88" s="240"/>
    </row>
    <row r="89" spans="1:65" s="125" customFormat="1" ht="22.9" customHeight="1">
      <c r="A89" s="119"/>
      <c r="B89" s="120"/>
      <c r="C89" s="178" t="s">
        <v>109</v>
      </c>
      <c r="D89" s="119"/>
      <c r="E89" s="119"/>
      <c r="F89" s="119"/>
      <c r="G89" s="119"/>
      <c r="H89" s="119"/>
      <c r="I89" s="119"/>
      <c r="J89" s="247">
        <f>BK89</f>
        <v>0</v>
      </c>
      <c r="K89" s="119"/>
      <c r="L89" s="120"/>
      <c r="M89" s="173"/>
      <c r="N89" s="158"/>
      <c r="O89" s="174"/>
      <c r="P89" s="248">
        <f>P90+P163+P180</f>
        <v>0</v>
      </c>
      <c r="Q89" s="174"/>
      <c r="R89" s="248">
        <f>R90+R163+R180</f>
        <v>66.779281839999996</v>
      </c>
      <c r="S89" s="174"/>
      <c r="T89" s="249">
        <f>T90+T163+T180</f>
        <v>3.5840000000000001</v>
      </c>
      <c r="U89" s="119"/>
      <c r="V89" s="119"/>
      <c r="W89" s="119"/>
      <c r="X89" s="119"/>
      <c r="Y89" s="119"/>
      <c r="Z89" s="119"/>
      <c r="AA89" s="119"/>
      <c r="AB89" s="119"/>
      <c r="AC89" s="119"/>
      <c r="AD89" s="119"/>
      <c r="AE89" s="119"/>
      <c r="AT89" s="102" t="s">
        <v>68</v>
      </c>
      <c r="AU89" s="102" t="s">
        <v>86</v>
      </c>
      <c r="BK89" s="250">
        <f>BK90+BK163+BK180</f>
        <v>0</v>
      </c>
    </row>
    <row r="90" spans="1:65" s="251" customFormat="1" ht="25.9" customHeight="1">
      <c r="B90" s="252"/>
      <c r="D90" s="253" t="s">
        <v>68</v>
      </c>
      <c r="E90" s="254" t="s">
        <v>110</v>
      </c>
      <c r="F90" s="254" t="s">
        <v>111</v>
      </c>
      <c r="J90" s="255">
        <f>BK90</f>
        <v>0</v>
      </c>
      <c r="L90" s="252"/>
      <c r="M90" s="256"/>
      <c r="N90" s="257"/>
      <c r="O90" s="257"/>
      <c r="P90" s="258">
        <f>P91+P104+P111+P130+P161</f>
        <v>0</v>
      </c>
      <c r="Q90" s="257"/>
      <c r="R90" s="258">
        <f>R91+R104+R111+R130+R161</f>
        <v>66.003241840000001</v>
      </c>
      <c r="S90" s="257"/>
      <c r="T90" s="259">
        <f>T91+T104+T111+T130+T161</f>
        <v>3.5840000000000001</v>
      </c>
      <c r="AR90" s="253" t="s">
        <v>77</v>
      </c>
      <c r="AT90" s="260" t="s">
        <v>68</v>
      </c>
      <c r="AU90" s="260" t="s">
        <v>69</v>
      </c>
      <c r="AY90" s="253" t="s">
        <v>112</v>
      </c>
      <c r="BK90" s="261">
        <f>BK91+BK104+BK111+BK130+BK161</f>
        <v>0</v>
      </c>
    </row>
    <row r="91" spans="1:65" s="251" customFormat="1" ht="22.9" customHeight="1">
      <c r="B91" s="252"/>
      <c r="D91" s="253" t="s">
        <v>68</v>
      </c>
      <c r="E91" s="262" t="s">
        <v>77</v>
      </c>
      <c r="F91" s="262" t="s">
        <v>113</v>
      </c>
      <c r="J91" s="263">
        <f>BK91</f>
        <v>0</v>
      </c>
      <c r="L91" s="252"/>
      <c r="M91" s="256"/>
      <c r="N91" s="257"/>
      <c r="O91" s="257"/>
      <c r="P91" s="258">
        <f>SUM(P92:P103)</f>
        <v>0</v>
      </c>
      <c r="Q91" s="257"/>
      <c r="R91" s="258">
        <f>SUM(R92:R103)</f>
        <v>0</v>
      </c>
      <c r="S91" s="257"/>
      <c r="T91" s="259">
        <f>SUM(T92:T103)</f>
        <v>0</v>
      </c>
      <c r="AR91" s="253" t="s">
        <v>77</v>
      </c>
      <c r="AT91" s="260" t="s">
        <v>68</v>
      </c>
      <c r="AU91" s="260" t="s">
        <v>77</v>
      </c>
      <c r="AY91" s="253" t="s">
        <v>112</v>
      </c>
      <c r="BK91" s="261">
        <f>SUM(BK92:BK103)</f>
        <v>0</v>
      </c>
    </row>
    <row r="92" spans="1:65" s="125" customFormat="1" ht="24.2" customHeight="1">
      <c r="A92" s="119"/>
      <c r="B92" s="120"/>
      <c r="C92" s="264" t="s">
        <v>77</v>
      </c>
      <c r="D92" s="264" t="s">
        <v>114</v>
      </c>
      <c r="E92" s="265" t="s">
        <v>115</v>
      </c>
      <c r="F92" s="266" t="s">
        <v>116</v>
      </c>
      <c r="G92" s="267" t="s">
        <v>117</v>
      </c>
      <c r="H92" s="268">
        <v>30.39</v>
      </c>
      <c r="I92" s="5"/>
      <c r="J92" s="269">
        <f>ROUND(I92*H92,2)</f>
        <v>0</v>
      </c>
      <c r="K92" s="266" t="s">
        <v>118</v>
      </c>
      <c r="L92" s="120"/>
      <c r="M92" s="270" t="s">
        <v>3</v>
      </c>
      <c r="N92" s="271" t="s">
        <v>40</v>
      </c>
      <c r="O92" s="162"/>
      <c r="P92" s="272">
        <f>O92*H92</f>
        <v>0</v>
      </c>
      <c r="Q92" s="272">
        <v>0</v>
      </c>
      <c r="R92" s="272">
        <f>Q92*H92</f>
        <v>0</v>
      </c>
      <c r="S92" s="272">
        <v>0</v>
      </c>
      <c r="T92" s="273">
        <f>S92*H92</f>
        <v>0</v>
      </c>
      <c r="U92" s="119"/>
      <c r="V92" s="119"/>
      <c r="W92" s="119"/>
      <c r="X92" s="119"/>
      <c r="Y92" s="119"/>
      <c r="Z92" s="119"/>
      <c r="AA92" s="119"/>
      <c r="AB92" s="119"/>
      <c r="AC92" s="119"/>
      <c r="AD92" s="119"/>
      <c r="AE92" s="119"/>
      <c r="AR92" s="274" t="s">
        <v>119</v>
      </c>
      <c r="AT92" s="274" t="s">
        <v>114</v>
      </c>
      <c r="AU92" s="274" t="s">
        <v>79</v>
      </c>
      <c r="AY92" s="102" t="s">
        <v>112</v>
      </c>
      <c r="BE92" s="275">
        <f>IF(N92="základní",J92,0)</f>
        <v>0</v>
      </c>
      <c r="BF92" s="275">
        <f>IF(N92="snížená",J92,0)</f>
        <v>0</v>
      </c>
      <c r="BG92" s="275">
        <f>IF(N92="zákl. přenesená",J92,0)</f>
        <v>0</v>
      </c>
      <c r="BH92" s="275">
        <f>IF(N92="sníž. přenesená",J92,0)</f>
        <v>0</v>
      </c>
      <c r="BI92" s="275">
        <f>IF(N92="nulová",J92,0)</f>
        <v>0</v>
      </c>
      <c r="BJ92" s="102" t="s">
        <v>77</v>
      </c>
      <c r="BK92" s="275">
        <f>ROUND(I92*H92,2)</f>
        <v>0</v>
      </c>
      <c r="BL92" s="102" t="s">
        <v>119</v>
      </c>
      <c r="BM92" s="274" t="s">
        <v>120</v>
      </c>
    </row>
    <row r="93" spans="1:65" s="276" customFormat="1" ht="11.25">
      <c r="B93" s="277"/>
      <c r="D93" s="278" t="s">
        <v>121</v>
      </c>
      <c r="E93" s="279" t="s">
        <v>3</v>
      </c>
      <c r="F93" s="280" t="s">
        <v>122</v>
      </c>
      <c r="H93" s="281">
        <v>4</v>
      </c>
      <c r="L93" s="277"/>
      <c r="M93" s="282"/>
      <c r="N93" s="283"/>
      <c r="O93" s="283"/>
      <c r="P93" s="283"/>
      <c r="Q93" s="283"/>
      <c r="R93" s="283"/>
      <c r="S93" s="283"/>
      <c r="T93" s="284"/>
      <c r="AT93" s="279" t="s">
        <v>121</v>
      </c>
      <c r="AU93" s="279" t="s">
        <v>79</v>
      </c>
      <c r="AV93" s="276" t="s">
        <v>79</v>
      </c>
      <c r="AW93" s="276" t="s">
        <v>31</v>
      </c>
      <c r="AX93" s="276" t="s">
        <v>69</v>
      </c>
      <c r="AY93" s="279" t="s">
        <v>112</v>
      </c>
    </row>
    <row r="94" spans="1:65" s="276" customFormat="1" ht="11.25">
      <c r="B94" s="277"/>
      <c r="D94" s="278" t="s">
        <v>121</v>
      </c>
      <c r="E94" s="279" t="s">
        <v>3</v>
      </c>
      <c r="F94" s="280" t="s">
        <v>123</v>
      </c>
      <c r="H94" s="281">
        <v>3.65</v>
      </c>
      <c r="L94" s="277"/>
      <c r="M94" s="282"/>
      <c r="N94" s="283"/>
      <c r="O94" s="283"/>
      <c r="P94" s="283"/>
      <c r="Q94" s="283"/>
      <c r="R94" s="283"/>
      <c r="S94" s="283"/>
      <c r="T94" s="284"/>
      <c r="AT94" s="279" t="s">
        <v>121</v>
      </c>
      <c r="AU94" s="279" t="s">
        <v>79</v>
      </c>
      <c r="AV94" s="276" t="s">
        <v>79</v>
      </c>
      <c r="AW94" s="276" t="s">
        <v>31</v>
      </c>
      <c r="AX94" s="276" t="s">
        <v>69</v>
      </c>
      <c r="AY94" s="279" t="s">
        <v>112</v>
      </c>
    </row>
    <row r="95" spans="1:65" s="276" customFormat="1" ht="11.25">
      <c r="B95" s="277"/>
      <c r="D95" s="278" t="s">
        <v>121</v>
      </c>
      <c r="E95" s="279" t="s">
        <v>3</v>
      </c>
      <c r="F95" s="280" t="s">
        <v>124</v>
      </c>
      <c r="H95" s="281">
        <v>6.74</v>
      </c>
      <c r="L95" s="277"/>
      <c r="M95" s="282"/>
      <c r="N95" s="283"/>
      <c r="O95" s="283"/>
      <c r="P95" s="283"/>
      <c r="Q95" s="283"/>
      <c r="R95" s="283"/>
      <c r="S95" s="283"/>
      <c r="T95" s="284"/>
      <c r="AT95" s="279" t="s">
        <v>121</v>
      </c>
      <c r="AU95" s="279" t="s">
        <v>79</v>
      </c>
      <c r="AV95" s="276" t="s">
        <v>79</v>
      </c>
      <c r="AW95" s="276" t="s">
        <v>31</v>
      </c>
      <c r="AX95" s="276" t="s">
        <v>69</v>
      </c>
      <c r="AY95" s="279" t="s">
        <v>112</v>
      </c>
    </row>
    <row r="96" spans="1:65" s="276" customFormat="1" ht="11.25">
      <c r="B96" s="277"/>
      <c r="D96" s="278" t="s">
        <v>121</v>
      </c>
      <c r="E96" s="279" t="s">
        <v>3</v>
      </c>
      <c r="F96" s="280" t="s">
        <v>125</v>
      </c>
      <c r="H96" s="281">
        <v>16</v>
      </c>
      <c r="L96" s="277"/>
      <c r="M96" s="282"/>
      <c r="N96" s="283"/>
      <c r="O96" s="283"/>
      <c r="P96" s="283"/>
      <c r="Q96" s="283"/>
      <c r="R96" s="283"/>
      <c r="S96" s="283"/>
      <c r="T96" s="284"/>
      <c r="AT96" s="279" t="s">
        <v>121</v>
      </c>
      <c r="AU96" s="279" t="s">
        <v>79</v>
      </c>
      <c r="AV96" s="276" t="s">
        <v>79</v>
      </c>
      <c r="AW96" s="276" t="s">
        <v>31</v>
      </c>
      <c r="AX96" s="276" t="s">
        <v>69</v>
      </c>
      <c r="AY96" s="279" t="s">
        <v>112</v>
      </c>
    </row>
    <row r="97" spans="1:65" s="285" customFormat="1" ht="11.25">
      <c r="B97" s="286"/>
      <c r="D97" s="278" t="s">
        <v>121</v>
      </c>
      <c r="E97" s="287" t="s">
        <v>3</v>
      </c>
      <c r="F97" s="288" t="s">
        <v>126</v>
      </c>
      <c r="H97" s="289">
        <v>30.39</v>
      </c>
      <c r="L97" s="286"/>
      <c r="M97" s="290"/>
      <c r="N97" s="291"/>
      <c r="O97" s="291"/>
      <c r="P97" s="291"/>
      <c r="Q97" s="291"/>
      <c r="R97" s="291"/>
      <c r="S97" s="291"/>
      <c r="T97" s="292"/>
      <c r="AT97" s="287" t="s">
        <v>121</v>
      </c>
      <c r="AU97" s="287" t="s">
        <v>79</v>
      </c>
      <c r="AV97" s="285" t="s">
        <v>119</v>
      </c>
      <c r="AW97" s="285" t="s">
        <v>31</v>
      </c>
      <c r="AX97" s="285" t="s">
        <v>77</v>
      </c>
      <c r="AY97" s="287" t="s">
        <v>112</v>
      </c>
    </row>
    <row r="98" spans="1:65" s="125" customFormat="1" ht="37.9" customHeight="1">
      <c r="A98" s="119"/>
      <c r="B98" s="120"/>
      <c r="C98" s="264" t="s">
        <v>79</v>
      </c>
      <c r="D98" s="264" t="s">
        <v>114</v>
      </c>
      <c r="E98" s="265" t="s">
        <v>127</v>
      </c>
      <c r="F98" s="266" t="s">
        <v>128</v>
      </c>
      <c r="G98" s="267" t="s">
        <v>117</v>
      </c>
      <c r="H98" s="268">
        <v>18</v>
      </c>
      <c r="I98" s="5"/>
      <c r="J98" s="269">
        <f>ROUND(I98*H98,2)</f>
        <v>0</v>
      </c>
      <c r="K98" s="266" t="s">
        <v>3</v>
      </c>
      <c r="L98" s="120"/>
      <c r="M98" s="270" t="s">
        <v>3</v>
      </c>
      <c r="N98" s="271" t="s">
        <v>40</v>
      </c>
      <c r="O98" s="162"/>
      <c r="P98" s="272">
        <f>O98*H98</f>
        <v>0</v>
      </c>
      <c r="Q98" s="272">
        <v>0</v>
      </c>
      <c r="R98" s="272">
        <f>Q98*H98</f>
        <v>0</v>
      </c>
      <c r="S98" s="272">
        <v>0</v>
      </c>
      <c r="T98" s="273">
        <f>S98*H98</f>
        <v>0</v>
      </c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R98" s="274" t="s">
        <v>119</v>
      </c>
      <c r="AT98" s="274" t="s">
        <v>114</v>
      </c>
      <c r="AU98" s="274" t="s">
        <v>79</v>
      </c>
      <c r="AY98" s="102" t="s">
        <v>112</v>
      </c>
      <c r="BE98" s="275">
        <f>IF(N98="základní",J98,0)</f>
        <v>0</v>
      </c>
      <c r="BF98" s="275">
        <f>IF(N98="snížená",J98,0)</f>
        <v>0</v>
      </c>
      <c r="BG98" s="275">
        <f>IF(N98="zákl. přenesená",J98,0)</f>
        <v>0</v>
      </c>
      <c r="BH98" s="275">
        <f>IF(N98="sníž. přenesená",J98,0)</f>
        <v>0</v>
      </c>
      <c r="BI98" s="275">
        <f>IF(N98="nulová",J98,0)</f>
        <v>0</v>
      </c>
      <c r="BJ98" s="102" t="s">
        <v>77</v>
      </c>
      <c r="BK98" s="275">
        <f>ROUND(I98*H98,2)</f>
        <v>0</v>
      </c>
      <c r="BL98" s="102" t="s">
        <v>119</v>
      </c>
      <c r="BM98" s="274" t="s">
        <v>129</v>
      </c>
    </row>
    <row r="99" spans="1:65" s="276" customFormat="1" ht="11.25">
      <c r="B99" s="277"/>
      <c r="D99" s="278" t="s">
        <v>121</v>
      </c>
      <c r="E99" s="279" t="s">
        <v>3</v>
      </c>
      <c r="F99" s="280" t="s">
        <v>130</v>
      </c>
      <c r="H99" s="281">
        <v>18</v>
      </c>
      <c r="L99" s="277"/>
      <c r="M99" s="282"/>
      <c r="N99" s="283"/>
      <c r="O99" s="283"/>
      <c r="P99" s="283"/>
      <c r="Q99" s="283"/>
      <c r="R99" s="283"/>
      <c r="S99" s="283"/>
      <c r="T99" s="284"/>
      <c r="AT99" s="279" t="s">
        <v>121</v>
      </c>
      <c r="AU99" s="279" t="s">
        <v>79</v>
      </c>
      <c r="AV99" s="276" t="s">
        <v>79</v>
      </c>
      <c r="AW99" s="276" t="s">
        <v>31</v>
      </c>
      <c r="AX99" s="276" t="s">
        <v>77</v>
      </c>
      <c r="AY99" s="279" t="s">
        <v>112</v>
      </c>
    </row>
    <row r="100" spans="1:65" s="125" customFormat="1" ht="24.2" customHeight="1">
      <c r="A100" s="119"/>
      <c r="B100" s="120"/>
      <c r="C100" s="264" t="s">
        <v>131</v>
      </c>
      <c r="D100" s="264" t="s">
        <v>114</v>
      </c>
      <c r="E100" s="265" t="s">
        <v>132</v>
      </c>
      <c r="F100" s="266" t="s">
        <v>133</v>
      </c>
      <c r="G100" s="267" t="s">
        <v>134</v>
      </c>
      <c r="H100" s="268">
        <v>87.65</v>
      </c>
      <c r="I100" s="5"/>
      <c r="J100" s="269">
        <f>ROUND(I100*H100,2)</f>
        <v>0</v>
      </c>
      <c r="K100" s="266" t="s">
        <v>135</v>
      </c>
      <c r="L100" s="120"/>
      <c r="M100" s="270" t="s">
        <v>3</v>
      </c>
      <c r="N100" s="271" t="s">
        <v>40</v>
      </c>
      <c r="O100" s="162"/>
      <c r="P100" s="272">
        <f>O100*H100</f>
        <v>0</v>
      </c>
      <c r="Q100" s="272">
        <v>0</v>
      </c>
      <c r="R100" s="272">
        <f>Q100*H100</f>
        <v>0</v>
      </c>
      <c r="S100" s="272">
        <v>0</v>
      </c>
      <c r="T100" s="273">
        <f>S100*H100</f>
        <v>0</v>
      </c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R100" s="274" t="s">
        <v>119</v>
      </c>
      <c r="AT100" s="274" t="s">
        <v>114</v>
      </c>
      <c r="AU100" s="274" t="s">
        <v>79</v>
      </c>
      <c r="AY100" s="102" t="s">
        <v>112</v>
      </c>
      <c r="BE100" s="275">
        <f>IF(N100="základní",J100,0)</f>
        <v>0</v>
      </c>
      <c r="BF100" s="275">
        <f>IF(N100="snížená",J100,0)</f>
        <v>0</v>
      </c>
      <c r="BG100" s="275">
        <f>IF(N100="zákl. přenesená",J100,0)</f>
        <v>0</v>
      </c>
      <c r="BH100" s="275">
        <f>IF(N100="sníž. přenesená",J100,0)</f>
        <v>0</v>
      </c>
      <c r="BI100" s="275">
        <f>IF(N100="nulová",J100,0)</f>
        <v>0</v>
      </c>
      <c r="BJ100" s="102" t="s">
        <v>77</v>
      </c>
      <c r="BK100" s="275">
        <f>ROUND(I100*H100,2)</f>
        <v>0</v>
      </c>
      <c r="BL100" s="102" t="s">
        <v>119</v>
      </c>
      <c r="BM100" s="274" t="s">
        <v>136</v>
      </c>
    </row>
    <row r="101" spans="1:65" s="276" customFormat="1" ht="11.25">
      <c r="B101" s="277"/>
      <c r="D101" s="278" t="s">
        <v>121</v>
      </c>
      <c r="E101" s="279" t="s">
        <v>3</v>
      </c>
      <c r="F101" s="280" t="s">
        <v>137</v>
      </c>
      <c r="H101" s="281">
        <v>44.2</v>
      </c>
      <c r="L101" s="277"/>
      <c r="M101" s="282"/>
      <c r="N101" s="283"/>
      <c r="O101" s="283"/>
      <c r="P101" s="283"/>
      <c r="Q101" s="283"/>
      <c r="R101" s="283"/>
      <c r="S101" s="283"/>
      <c r="T101" s="284"/>
      <c r="AT101" s="279" t="s">
        <v>121</v>
      </c>
      <c r="AU101" s="279" t="s">
        <v>79</v>
      </c>
      <c r="AV101" s="276" t="s">
        <v>79</v>
      </c>
      <c r="AW101" s="276" t="s">
        <v>31</v>
      </c>
      <c r="AX101" s="276" t="s">
        <v>69</v>
      </c>
      <c r="AY101" s="279" t="s">
        <v>112</v>
      </c>
    </row>
    <row r="102" spans="1:65" s="276" customFormat="1" ht="22.5">
      <c r="B102" s="277"/>
      <c r="D102" s="278" t="s">
        <v>121</v>
      </c>
      <c r="E102" s="279" t="s">
        <v>3</v>
      </c>
      <c r="F102" s="280" t="s">
        <v>138</v>
      </c>
      <c r="H102" s="281">
        <v>43.45</v>
      </c>
      <c r="L102" s="277"/>
      <c r="M102" s="282"/>
      <c r="N102" s="283"/>
      <c r="O102" s="283"/>
      <c r="P102" s="283"/>
      <c r="Q102" s="283"/>
      <c r="R102" s="283"/>
      <c r="S102" s="283"/>
      <c r="T102" s="284"/>
      <c r="AT102" s="279" t="s">
        <v>121</v>
      </c>
      <c r="AU102" s="279" t="s">
        <v>79</v>
      </c>
      <c r="AV102" s="276" t="s">
        <v>79</v>
      </c>
      <c r="AW102" s="276" t="s">
        <v>31</v>
      </c>
      <c r="AX102" s="276" t="s">
        <v>69</v>
      </c>
      <c r="AY102" s="279" t="s">
        <v>112</v>
      </c>
    </row>
    <row r="103" spans="1:65" s="285" customFormat="1" ht="11.25">
      <c r="B103" s="286"/>
      <c r="D103" s="278" t="s">
        <v>121</v>
      </c>
      <c r="E103" s="287" t="s">
        <v>3</v>
      </c>
      <c r="F103" s="288" t="s">
        <v>126</v>
      </c>
      <c r="H103" s="289">
        <v>87.65</v>
      </c>
      <c r="L103" s="286"/>
      <c r="M103" s="290"/>
      <c r="N103" s="291"/>
      <c r="O103" s="291"/>
      <c r="P103" s="291"/>
      <c r="Q103" s="291"/>
      <c r="R103" s="291"/>
      <c r="S103" s="291"/>
      <c r="T103" s="292"/>
      <c r="AT103" s="287" t="s">
        <v>121</v>
      </c>
      <c r="AU103" s="287" t="s">
        <v>79</v>
      </c>
      <c r="AV103" s="285" t="s">
        <v>119</v>
      </c>
      <c r="AW103" s="285" t="s">
        <v>31</v>
      </c>
      <c r="AX103" s="285" t="s">
        <v>77</v>
      </c>
      <c r="AY103" s="287" t="s">
        <v>112</v>
      </c>
    </row>
    <row r="104" spans="1:65" s="251" customFormat="1" ht="22.9" customHeight="1">
      <c r="B104" s="252"/>
      <c r="D104" s="253" t="s">
        <v>68</v>
      </c>
      <c r="E104" s="262" t="s">
        <v>79</v>
      </c>
      <c r="F104" s="262" t="s">
        <v>139</v>
      </c>
      <c r="J104" s="263">
        <f>BK104</f>
        <v>0</v>
      </c>
      <c r="L104" s="252"/>
      <c r="M104" s="256"/>
      <c r="N104" s="257"/>
      <c r="O104" s="257"/>
      <c r="P104" s="258">
        <f>SUM(P105:P110)</f>
        <v>0</v>
      </c>
      <c r="Q104" s="257"/>
      <c r="R104" s="258">
        <f>SUM(R105:R110)</f>
        <v>23.808774339999999</v>
      </c>
      <c r="S104" s="257"/>
      <c r="T104" s="259">
        <f>SUM(T105:T110)</f>
        <v>0</v>
      </c>
      <c r="AR104" s="253" t="s">
        <v>77</v>
      </c>
      <c r="AT104" s="260" t="s">
        <v>68</v>
      </c>
      <c r="AU104" s="260" t="s">
        <v>77</v>
      </c>
      <c r="AY104" s="253" t="s">
        <v>112</v>
      </c>
      <c r="BK104" s="261">
        <f>SUM(BK105:BK110)</f>
        <v>0</v>
      </c>
    </row>
    <row r="105" spans="1:65" s="125" customFormat="1" ht="24.2" customHeight="1">
      <c r="A105" s="119"/>
      <c r="B105" s="120"/>
      <c r="C105" s="264" t="s">
        <v>119</v>
      </c>
      <c r="D105" s="264" t="s">
        <v>114</v>
      </c>
      <c r="E105" s="265" t="s">
        <v>140</v>
      </c>
      <c r="F105" s="266" t="s">
        <v>141</v>
      </c>
      <c r="G105" s="267" t="s">
        <v>134</v>
      </c>
      <c r="H105" s="268">
        <v>151.94999999999999</v>
      </c>
      <c r="I105" s="5"/>
      <c r="J105" s="269">
        <f>ROUND(I105*H105,2)</f>
        <v>0</v>
      </c>
      <c r="K105" s="266" t="s">
        <v>135</v>
      </c>
      <c r="L105" s="120"/>
      <c r="M105" s="270" t="s">
        <v>3</v>
      </c>
      <c r="N105" s="271" t="s">
        <v>40</v>
      </c>
      <c r="O105" s="162"/>
      <c r="P105" s="272">
        <f>O105*H105</f>
        <v>0</v>
      </c>
      <c r="Q105" s="272">
        <v>0</v>
      </c>
      <c r="R105" s="272">
        <f>Q105*H105</f>
        <v>0</v>
      </c>
      <c r="S105" s="272">
        <v>0</v>
      </c>
      <c r="T105" s="273">
        <f>S105*H105</f>
        <v>0</v>
      </c>
      <c r="U105" s="119"/>
      <c r="V105" s="119"/>
      <c r="W105" s="119"/>
      <c r="X105" s="119"/>
      <c r="Y105" s="119"/>
      <c r="Z105" s="119"/>
      <c r="AA105" s="119"/>
      <c r="AB105" s="119"/>
      <c r="AC105" s="119"/>
      <c r="AD105" s="119"/>
      <c r="AE105" s="119"/>
      <c r="AR105" s="274" t="s">
        <v>119</v>
      </c>
      <c r="AT105" s="274" t="s">
        <v>114</v>
      </c>
      <c r="AU105" s="274" t="s">
        <v>79</v>
      </c>
      <c r="AY105" s="102" t="s">
        <v>112</v>
      </c>
      <c r="BE105" s="275">
        <f>IF(N105="základní",J105,0)</f>
        <v>0</v>
      </c>
      <c r="BF105" s="275">
        <f>IF(N105="snížená",J105,0)</f>
        <v>0</v>
      </c>
      <c r="BG105" s="275">
        <f>IF(N105="zákl. přenesená",J105,0)</f>
        <v>0</v>
      </c>
      <c r="BH105" s="275">
        <f>IF(N105="sníž. přenesená",J105,0)</f>
        <v>0</v>
      </c>
      <c r="BI105" s="275">
        <f>IF(N105="nulová",J105,0)</f>
        <v>0</v>
      </c>
      <c r="BJ105" s="102" t="s">
        <v>77</v>
      </c>
      <c r="BK105" s="275">
        <f>ROUND(I105*H105,2)</f>
        <v>0</v>
      </c>
      <c r="BL105" s="102" t="s">
        <v>119</v>
      </c>
      <c r="BM105" s="274" t="s">
        <v>142</v>
      </c>
    </row>
    <row r="106" spans="1:65" s="276" customFormat="1" ht="11.25">
      <c r="B106" s="277"/>
      <c r="D106" s="278" t="s">
        <v>121</v>
      </c>
      <c r="E106" s="279" t="s">
        <v>3</v>
      </c>
      <c r="F106" s="280" t="s">
        <v>143</v>
      </c>
      <c r="H106" s="281">
        <v>151.94999999999999</v>
      </c>
      <c r="L106" s="277"/>
      <c r="M106" s="282"/>
      <c r="N106" s="283"/>
      <c r="O106" s="283"/>
      <c r="P106" s="283"/>
      <c r="Q106" s="283"/>
      <c r="R106" s="283"/>
      <c r="S106" s="283"/>
      <c r="T106" s="284"/>
      <c r="AT106" s="279" t="s">
        <v>121</v>
      </c>
      <c r="AU106" s="279" t="s">
        <v>79</v>
      </c>
      <c r="AV106" s="276" t="s">
        <v>79</v>
      </c>
      <c r="AW106" s="276" t="s">
        <v>31</v>
      </c>
      <c r="AX106" s="276" t="s">
        <v>77</v>
      </c>
      <c r="AY106" s="279" t="s">
        <v>112</v>
      </c>
    </row>
    <row r="107" spans="1:65" s="125" customFormat="1" ht="14.45" customHeight="1">
      <c r="A107" s="119"/>
      <c r="B107" s="120"/>
      <c r="C107" s="264" t="s">
        <v>144</v>
      </c>
      <c r="D107" s="264" t="s">
        <v>114</v>
      </c>
      <c r="E107" s="265" t="s">
        <v>145</v>
      </c>
      <c r="F107" s="266" t="s">
        <v>146</v>
      </c>
      <c r="G107" s="267" t="s">
        <v>117</v>
      </c>
      <c r="H107" s="268">
        <v>9.6</v>
      </c>
      <c r="I107" s="5"/>
      <c r="J107" s="269">
        <f>ROUND(I107*H107,2)</f>
        <v>0</v>
      </c>
      <c r="K107" s="266" t="s">
        <v>118</v>
      </c>
      <c r="L107" s="120"/>
      <c r="M107" s="270" t="s">
        <v>3</v>
      </c>
      <c r="N107" s="271" t="s">
        <v>40</v>
      </c>
      <c r="O107" s="162"/>
      <c r="P107" s="272">
        <f>O107*H107</f>
        <v>0</v>
      </c>
      <c r="Q107" s="272">
        <v>2.45329</v>
      </c>
      <c r="R107" s="272">
        <f>Q107*H107</f>
        <v>23.551583999999998</v>
      </c>
      <c r="S107" s="272">
        <v>0</v>
      </c>
      <c r="T107" s="273">
        <f>S107*H107</f>
        <v>0</v>
      </c>
      <c r="U107" s="119"/>
      <c r="V107" s="119"/>
      <c r="W107" s="119"/>
      <c r="X107" s="119"/>
      <c r="Y107" s="119"/>
      <c r="Z107" s="119"/>
      <c r="AA107" s="119"/>
      <c r="AB107" s="119"/>
      <c r="AC107" s="119"/>
      <c r="AD107" s="119"/>
      <c r="AE107" s="119"/>
      <c r="AR107" s="274" t="s">
        <v>119</v>
      </c>
      <c r="AT107" s="274" t="s">
        <v>114</v>
      </c>
      <c r="AU107" s="274" t="s">
        <v>79</v>
      </c>
      <c r="AY107" s="102" t="s">
        <v>112</v>
      </c>
      <c r="BE107" s="275">
        <f>IF(N107="základní",J107,0)</f>
        <v>0</v>
      </c>
      <c r="BF107" s="275">
        <f>IF(N107="snížená",J107,0)</f>
        <v>0</v>
      </c>
      <c r="BG107" s="275">
        <f>IF(N107="zákl. přenesená",J107,0)</f>
        <v>0</v>
      </c>
      <c r="BH107" s="275">
        <f>IF(N107="sníž. přenesená",J107,0)</f>
        <v>0</v>
      </c>
      <c r="BI107" s="275">
        <f>IF(N107="nulová",J107,0)</f>
        <v>0</v>
      </c>
      <c r="BJ107" s="102" t="s">
        <v>77</v>
      </c>
      <c r="BK107" s="275">
        <f>ROUND(I107*H107,2)</f>
        <v>0</v>
      </c>
      <c r="BL107" s="102" t="s">
        <v>119</v>
      </c>
      <c r="BM107" s="274" t="s">
        <v>147</v>
      </c>
    </row>
    <row r="108" spans="1:65" s="276" customFormat="1" ht="11.25">
      <c r="B108" s="277"/>
      <c r="D108" s="278" t="s">
        <v>121</v>
      </c>
      <c r="E108" s="279" t="s">
        <v>3</v>
      </c>
      <c r="F108" s="280" t="s">
        <v>148</v>
      </c>
      <c r="H108" s="281">
        <v>9.6</v>
      </c>
      <c r="L108" s="277"/>
      <c r="M108" s="282"/>
      <c r="N108" s="283"/>
      <c r="O108" s="283"/>
      <c r="P108" s="283"/>
      <c r="Q108" s="283"/>
      <c r="R108" s="283"/>
      <c r="S108" s="283"/>
      <c r="T108" s="284"/>
      <c r="AT108" s="279" t="s">
        <v>121</v>
      </c>
      <c r="AU108" s="279" t="s">
        <v>79</v>
      </c>
      <c r="AV108" s="276" t="s">
        <v>79</v>
      </c>
      <c r="AW108" s="276" t="s">
        <v>31</v>
      </c>
      <c r="AX108" s="276" t="s">
        <v>77</v>
      </c>
      <c r="AY108" s="279" t="s">
        <v>112</v>
      </c>
    </row>
    <row r="109" spans="1:65" s="125" customFormat="1" ht="14.45" customHeight="1">
      <c r="A109" s="119"/>
      <c r="B109" s="120"/>
      <c r="C109" s="264" t="s">
        <v>149</v>
      </c>
      <c r="D109" s="264" t="s">
        <v>114</v>
      </c>
      <c r="E109" s="265" t="s">
        <v>150</v>
      </c>
      <c r="F109" s="266" t="s">
        <v>151</v>
      </c>
      <c r="G109" s="267" t="s">
        <v>152</v>
      </c>
      <c r="H109" s="268">
        <v>0.24199999999999999</v>
      </c>
      <c r="I109" s="5"/>
      <c r="J109" s="269">
        <f>ROUND(I109*H109,2)</f>
        <v>0</v>
      </c>
      <c r="K109" s="266" t="s">
        <v>118</v>
      </c>
      <c r="L109" s="120"/>
      <c r="M109" s="270" t="s">
        <v>3</v>
      </c>
      <c r="N109" s="271" t="s">
        <v>40</v>
      </c>
      <c r="O109" s="162"/>
      <c r="P109" s="272">
        <f>O109*H109</f>
        <v>0</v>
      </c>
      <c r="Q109" s="272">
        <v>1.06277</v>
      </c>
      <c r="R109" s="272">
        <f>Q109*H109</f>
        <v>0.25719034000000002</v>
      </c>
      <c r="S109" s="272">
        <v>0</v>
      </c>
      <c r="T109" s="273">
        <f>S109*H109</f>
        <v>0</v>
      </c>
      <c r="U109" s="119"/>
      <c r="V109" s="119"/>
      <c r="W109" s="119"/>
      <c r="X109" s="119"/>
      <c r="Y109" s="119"/>
      <c r="Z109" s="119"/>
      <c r="AA109" s="119"/>
      <c r="AB109" s="119"/>
      <c r="AC109" s="119"/>
      <c r="AD109" s="119"/>
      <c r="AE109" s="119"/>
      <c r="AR109" s="274" t="s">
        <v>119</v>
      </c>
      <c r="AT109" s="274" t="s">
        <v>114</v>
      </c>
      <c r="AU109" s="274" t="s">
        <v>79</v>
      </c>
      <c r="AY109" s="102" t="s">
        <v>112</v>
      </c>
      <c r="BE109" s="275">
        <f>IF(N109="základní",J109,0)</f>
        <v>0</v>
      </c>
      <c r="BF109" s="275">
        <f>IF(N109="snížená",J109,0)</f>
        <v>0</v>
      </c>
      <c r="BG109" s="275">
        <f>IF(N109="zákl. přenesená",J109,0)</f>
        <v>0</v>
      </c>
      <c r="BH109" s="275">
        <f>IF(N109="sníž. přenesená",J109,0)</f>
        <v>0</v>
      </c>
      <c r="BI109" s="275">
        <f>IF(N109="nulová",J109,0)</f>
        <v>0</v>
      </c>
      <c r="BJ109" s="102" t="s">
        <v>77</v>
      </c>
      <c r="BK109" s="275">
        <f>ROUND(I109*H109,2)</f>
        <v>0</v>
      </c>
      <c r="BL109" s="102" t="s">
        <v>119</v>
      </c>
      <c r="BM109" s="274" t="s">
        <v>153</v>
      </c>
    </row>
    <row r="110" spans="1:65" s="276" customFormat="1" ht="11.25">
      <c r="B110" s="277"/>
      <c r="D110" s="278" t="s">
        <v>121</v>
      </c>
      <c r="E110" s="279" t="s">
        <v>3</v>
      </c>
      <c r="F110" s="280" t="s">
        <v>154</v>
      </c>
      <c r="H110" s="281">
        <v>0.24199999999999999</v>
      </c>
      <c r="L110" s="277"/>
      <c r="M110" s="282"/>
      <c r="N110" s="283"/>
      <c r="O110" s="283"/>
      <c r="P110" s="283"/>
      <c r="Q110" s="283"/>
      <c r="R110" s="283"/>
      <c r="S110" s="283"/>
      <c r="T110" s="284"/>
      <c r="AT110" s="279" t="s">
        <v>121</v>
      </c>
      <c r="AU110" s="279" t="s">
        <v>79</v>
      </c>
      <c r="AV110" s="276" t="s">
        <v>79</v>
      </c>
      <c r="AW110" s="276" t="s">
        <v>31</v>
      </c>
      <c r="AX110" s="276" t="s">
        <v>77</v>
      </c>
      <c r="AY110" s="279" t="s">
        <v>112</v>
      </c>
    </row>
    <row r="111" spans="1:65" s="251" customFormat="1" ht="22.9" customHeight="1">
      <c r="B111" s="252"/>
      <c r="D111" s="253" t="s">
        <v>68</v>
      </c>
      <c r="E111" s="262" t="s">
        <v>144</v>
      </c>
      <c r="F111" s="262" t="s">
        <v>155</v>
      </c>
      <c r="J111" s="263">
        <f>BK111</f>
        <v>0</v>
      </c>
      <c r="L111" s="252"/>
      <c r="M111" s="256"/>
      <c r="N111" s="257"/>
      <c r="O111" s="257"/>
      <c r="P111" s="258">
        <f>SUM(P112:P129)</f>
        <v>0</v>
      </c>
      <c r="Q111" s="257"/>
      <c r="R111" s="258">
        <f>SUM(R112:R129)</f>
        <v>33.3609875</v>
      </c>
      <c r="S111" s="257"/>
      <c r="T111" s="259">
        <f>SUM(T112:T129)</f>
        <v>0</v>
      </c>
      <c r="AR111" s="253" t="s">
        <v>77</v>
      </c>
      <c r="AT111" s="260" t="s">
        <v>68</v>
      </c>
      <c r="AU111" s="260" t="s">
        <v>77</v>
      </c>
      <c r="AY111" s="253" t="s">
        <v>112</v>
      </c>
      <c r="BK111" s="261">
        <f>SUM(BK112:BK129)</f>
        <v>0</v>
      </c>
    </row>
    <row r="112" spans="1:65" s="125" customFormat="1" ht="14.45" customHeight="1">
      <c r="A112" s="119"/>
      <c r="B112" s="120"/>
      <c r="C112" s="264" t="s">
        <v>156</v>
      </c>
      <c r="D112" s="264" t="s">
        <v>114</v>
      </c>
      <c r="E112" s="265" t="s">
        <v>157</v>
      </c>
      <c r="F112" s="266" t="s">
        <v>158</v>
      </c>
      <c r="G112" s="267" t="s">
        <v>134</v>
      </c>
      <c r="H112" s="268">
        <v>80</v>
      </c>
      <c r="I112" s="5"/>
      <c r="J112" s="269">
        <f>ROUND(I112*H112,2)</f>
        <v>0</v>
      </c>
      <c r="K112" s="266" t="s">
        <v>135</v>
      </c>
      <c r="L112" s="120"/>
      <c r="M112" s="270" t="s">
        <v>3</v>
      </c>
      <c r="N112" s="271" t="s">
        <v>40</v>
      </c>
      <c r="O112" s="162"/>
      <c r="P112" s="272">
        <f>O112*H112</f>
        <v>0</v>
      </c>
      <c r="Q112" s="272">
        <v>0</v>
      </c>
      <c r="R112" s="272">
        <f>Q112*H112</f>
        <v>0</v>
      </c>
      <c r="S112" s="272">
        <v>0</v>
      </c>
      <c r="T112" s="273">
        <f>S112*H112</f>
        <v>0</v>
      </c>
      <c r="U112" s="119"/>
      <c r="V112" s="119"/>
      <c r="W112" s="119"/>
      <c r="X112" s="119"/>
      <c r="Y112" s="119"/>
      <c r="Z112" s="119"/>
      <c r="AA112" s="119"/>
      <c r="AB112" s="119"/>
      <c r="AC112" s="119"/>
      <c r="AD112" s="119"/>
      <c r="AE112" s="119"/>
      <c r="AR112" s="274" t="s">
        <v>119</v>
      </c>
      <c r="AT112" s="274" t="s">
        <v>114</v>
      </c>
      <c r="AU112" s="274" t="s">
        <v>79</v>
      </c>
      <c r="AY112" s="102" t="s">
        <v>112</v>
      </c>
      <c r="BE112" s="275">
        <f>IF(N112="základní",J112,0)</f>
        <v>0</v>
      </c>
      <c r="BF112" s="275">
        <f>IF(N112="snížená",J112,0)</f>
        <v>0</v>
      </c>
      <c r="BG112" s="275">
        <f>IF(N112="zákl. přenesená",J112,0)</f>
        <v>0</v>
      </c>
      <c r="BH112" s="275">
        <f>IF(N112="sníž. přenesená",J112,0)</f>
        <v>0</v>
      </c>
      <c r="BI112" s="275">
        <f>IF(N112="nulová",J112,0)</f>
        <v>0</v>
      </c>
      <c r="BJ112" s="102" t="s">
        <v>77</v>
      </c>
      <c r="BK112" s="275">
        <f>ROUND(I112*H112,2)</f>
        <v>0</v>
      </c>
      <c r="BL112" s="102" t="s">
        <v>119</v>
      </c>
      <c r="BM112" s="274" t="s">
        <v>159</v>
      </c>
    </row>
    <row r="113" spans="1:65" s="276" customFormat="1" ht="11.25">
      <c r="B113" s="277"/>
      <c r="D113" s="278" t="s">
        <v>121</v>
      </c>
      <c r="E113" s="279" t="s">
        <v>3</v>
      </c>
      <c r="F113" s="280" t="s">
        <v>160</v>
      </c>
      <c r="H113" s="281">
        <v>80</v>
      </c>
      <c r="L113" s="277"/>
      <c r="M113" s="282"/>
      <c r="N113" s="283"/>
      <c r="O113" s="283"/>
      <c r="P113" s="283"/>
      <c r="Q113" s="283"/>
      <c r="R113" s="283"/>
      <c r="S113" s="283"/>
      <c r="T113" s="284"/>
      <c r="AT113" s="279" t="s">
        <v>121</v>
      </c>
      <c r="AU113" s="279" t="s">
        <v>79</v>
      </c>
      <c r="AV113" s="276" t="s">
        <v>79</v>
      </c>
      <c r="AW113" s="276" t="s">
        <v>31</v>
      </c>
      <c r="AX113" s="276" t="s">
        <v>77</v>
      </c>
      <c r="AY113" s="279" t="s">
        <v>112</v>
      </c>
    </row>
    <row r="114" spans="1:65" s="125" customFormat="1" ht="14.45" customHeight="1">
      <c r="A114" s="119"/>
      <c r="B114" s="120"/>
      <c r="C114" s="264" t="s">
        <v>161</v>
      </c>
      <c r="D114" s="264" t="s">
        <v>114</v>
      </c>
      <c r="E114" s="265" t="s">
        <v>162</v>
      </c>
      <c r="F114" s="266" t="s">
        <v>163</v>
      </c>
      <c r="G114" s="267" t="s">
        <v>134</v>
      </c>
      <c r="H114" s="268">
        <v>51.95</v>
      </c>
      <c r="I114" s="5"/>
      <c r="J114" s="269">
        <f>ROUND(I114*H114,2)</f>
        <v>0</v>
      </c>
      <c r="K114" s="266" t="s">
        <v>135</v>
      </c>
      <c r="L114" s="120"/>
      <c r="M114" s="270" t="s">
        <v>3</v>
      </c>
      <c r="N114" s="271" t="s">
        <v>40</v>
      </c>
      <c r="O114" s="162"/>
      <c r="P114" s="272">
        <f>O114*H114</f>
        <v>0</v>
      </c>
      <c r="Q114" s="272">
        <v>0.45300000000000001</v>
      </c>
      <c r="R114" s="272">
        <f>Q114*H114</f>
        <v>23.533350000000002</v>
      </c>
      <c r="S114" s="272">
        <v>0</v>
      </c>
      <c r="T114" s="273">
        <f>S114*H114</f>
        <v>0</v>
      </c>
      <c r="U114" s="119"/>
      <c r="V114" s="119"/>
      <c r="W114" s="119"/>
      <c r="X114" s="119"/>
      <c r="Y114" s="119"/>
      <c r="Z114" s="119"/>
      <c r="AA114" s="119"/>
      <c r="AB114" s="119"/>
      <c r="AC114" s="119"/>
      <c r="AD114" s="119"/>
      <c r="AE114" s="119"/>
      <c r="AR114" s="274" t="s">
        <v>119</v>
      </c>
      <c r="AT114" s="274" t="s">
        <v>114</v>
      </c>
      <c r="AU114" s="274" t="s">
        <v>79</v>
      </c>
      <c r="AY114" s="102" t="s">
        <v>112</v>
      </c>
      <c r="BE114" s="275">
        <f>IF(N114="základní",J114,0)</f>
        <v>0</v>
      </c>
      <c r="BF114" s="275">
        <f>IF(N114="snížená",J114,0)</f>
        <v>0</v>
      </c>
      <c r="BG114" s="275">
        <f>IF(N114="zákl. přenesená",J114,0)</f>
        <v>0</v>
      </c>
      <c r="BH114" s="275">
        <f>IF(N114="sníž. přenesená",J114,0)</f>
        <v>0</v>
      </c>
      <c r="BI114" s="275">
        <f>IF(N114="nulová",J114,0)</f>
        <v>0</v>
      </c>
      <c r="BJ114" s="102" t="s">
        <v>77</v>
      </c>
      <c r="BK114" s="275">
        <f>ROUND(I114*H114,2)</f>
        <v>0</v>
      </c>
      <c r="BL114" s="102" t="s">
        <v>119</v>
      </c>
      <c r="BM114" s="274" t="s">
        <v>164</v>
      </c>
    </row>
    <row r="115" spans="1:65" s="276" customFormat="1" ht="11.25">
      <c r="B115" s="277"/>
      <c r="D115" s="278" t="s">
        <v>121</v>
      </c>
      <c r="E115" s="279" t="s">
        <v>3</v>
      </c>
      <c r="F115" s="280" t="s">
        <v>165</v>
      </c>
      <c r="H115" s="281">
        <v>18.25</v>
      </c>
      <c r="L115" s="277"/>
      <c r="M115" s="282"/>
      <c r="N115" s="283"/>
      <c r="O115" s="283"/>
      <c r="P115" s="283"/>
      <c r="Q115" s="283"/>
      <c r="R115" s="283"/>
      <c r="S115" s="283"/>
      <c r="T115" s="284"/>
      <c r="AT115" s="279" t="s">
        <v>121</v>
      </c>
      <c r="AU115" s="279" t="s">
        <v>79</v>
      </c>
      <c r="AV115" s="276" t="s">
        <v>79</v>
      </c>
      <c r="AW115" s="276" t="s">
        <v>31</v>
      </c>
      <c r="AX115" s="276" t="s">
        <v>69</v>
      </c>
      <c r="AY115" s="279" t="s">
        <v>112</v>
      </c>
    </row>
    <row r="116" spans="1:65" s="276" customFormat="1" ht="11.25">
      <c r="B116" s="277"/>
      <c r="D116" s="278" t="s">
        <v>121</v>
      </c>
      <c r="E116" s="279" t="s">
        <v>3</v>
      </c>
      <c r="F116" s="280" t="s">
        <v>166</v>
      </c>
      <c r="H116" s="281">
        <v>33.700000000000003</v>
      </c>
      <c r="L116" s="277"/>
      <c r="M116" s="282"/>
      <c r="N116" s="283"/>
      <c r="O116" s="283"/>
      <c r="P116" s="283"/>
      <c r="Q116" s="283"/>
      <c r="R116" s="283"/>
      <c r="S116" s="283"/>
      <c r="T116" s="284"/>
      <c r="AT116" s="279" t="s">
        <v>121</v>
      </c>
      <c r="AU116" s="279" t="s">
        <v>79</v>
      </c>
      <c r="AV116" s="276" t="s">
        <v>79</v>
      </c>
      <c r="AW116" s="276" t="s">
        <v>31</v>
      </c>
      <c r="AX116" s="276" t="s">
        <v>69</v>
      </c>
      <c r="AY116" s="279" t="s">
        <v>112</v>
      </c>
    </row>
    <row r="117" spans="1:65" s="285" customFormat="1" ht="11.25">
      <c r="B117" s="286"/>
      <c r="D117" s="278" t="s">
        <v>121</v>
      </c>
      <c r="E117" s="287" t="s">
        <v>3</v>
      </c>
      <c r="F117" s="288" t="s">
        <v>126</v>
      </c>
      <c r="H117" s="289">
        <v>51.95</v>
      </c>
      <c r="L117" s="286"/>
      <c r="M117" s="290"/>
      <c r="N117" s="291"/>
      <c r="O117" s="291"/>
      <c r="P117" s="291"/>
      <c r="Q117" s="291"/>
      <c r="R117" s="291"/>
      <c r="S117" s="291"/>
      <c r="T117" s="292"/>
      <c r="AT117" s="287" t="s">
        <v>121</v>
      </c>
      <c r="AU117" s="287" t="s">
        <v>79</v>
      </c>
      <c r="AV117" s="285" t="s">
        <v>119</v>
      </c>
      <c r="AW117" s="285" t="s">
        <v>31</v>
      </c>
      <c r="AX117" s="285" t="s">
        <v>77</v>
      </c>
      <c r="AY117" s="287" t="s">
        <v>112</v>
      </c>
    </row>
    <row r="118" spans="1:65" s="125" customFormat="1" ht="24.2" customHeight="1">
      <c r="A118" s="119"/>
      <c r="B118" s="120"/>
      <c r="C118" s="264" t="s">
        <v>167</v>
      </c>
      <c r="D118" s="264" t="s">
        <v>114</v>
      </c>
      <c r="E118" s="265" t="s">
        <v>168</v>
      </c>
      <c r="F118" s="266" t="s">
        <v>169</v>
      </c>
      <c r="G118" s="267" t="s">
        <v>134</v>
      </c>
      <c r="H118" s="268">
        <v>80</v>
      </c>
      <c r="I118" s="5"/>
      <c r="J118" s="269">
        <f>ROUND(I118*H118,2)</f>
        <v>0</v>
      </c>
      <c r="K118" s="266" t="s">
        <v>135</v>
      </c>
      <c r="L118" s="120"/>
      <c r="M118" s="270" t="s">
        <v>3</v>
      </c>
      <c r="N118" s="271" t="s">
        <v>40</v>
      </c>
      <c r="O118" s="162"/>
      <c r="P118" s="272">
        <f>O118*H118</f>
        <v>0</v>
      </c>
      <c r="Q118" s="272">
        <v>1.7420000000000001E-2</v>
      </c>
      <c r="R118" s="272">
        <f>Q118*H118</f>
        <v>1.3936000000000002</v>
      </c>
      <c r="S118" s="272">
        <v>0</v>
      </c>
      <c r="T118" s="273">
        <f>S118*H118</f>
        <v>0</v>
      </c>
      <c r="U118" s="119"/>
      <c r="V118" s="119"/>
      <c r="W118" s="119"/>
      <c r="X118" s="119"/>
      <c r="Y118" s="119"/>
      <c r="Z118" s="119"/>
      <c r="AA118" s="119"/>
      <c r="AB118" s="119"/>
      <c r="AC118" s="119"/>
      <c r="AD118" s="119"/>
      <c r="AE118" s="119"/>
      <c r="AR118" s="274" t="s">
        <v>119</v>
      </c>
      <c r="AT118" s="274" t="s">
        <v>114</v>
      </c>
      <c r="AU118" s="274" t="s">
        <v>79</v>
      </c>
      <c r="AY118" s="102" t="s">
        <v>112</v>
      </c>
      <c r="BE118" s="275">
        <f>IF(N118="základní",J118,0)</f>
        <v>0</v>
      </c>
      <c r="BF118" s="275">
        <f>IF(N118="snížená",J118,0)</f>
        <v>0</v>
      </c>
      <c r="BG118" s="275">
        <f>IF(N118="zákl. přenesená",J118,0)</f>
        <v>0</v>
      </c>
      <c r="BH118" s="275">
        <f>IF(N118="sníž. přenesená",J118,0)</f>
        <v>0</v>
      </c>
      <c r="BI118" s="275">
        <f>IF(N118="nulová",J118,0)</f>
        <v>0</v>
      </c>
      <c r="BJ118" s="102" t="s">
        <v>77</v>
      </c>
      <c r="BK118" s="275">
        <f>ROUND(I118*H118,2)</f>
        <v>0</v>
      </c>
      <c r="BL118" s="102" t="s">
        <v>119</v>
      </c>
      <c r="BM118" s="274" t="s">
        <v>170</v>
      </c>
    </row>
    <row r="119" spans="1:65" s="276" customFormat="1" ht="11.25">
      <c r="B119" s="277"/>
      <c r="D119" s="278" t="s">
        <v>121</v>
      </c>
      <c r="E119" s="279" t="s">
        <v>3</v>
      </c>
      <c r="F119" s="280" t="s">
        <v>171</v>
      </c>
      <c r="H119" s="281">
        <v>80</v>
      </c>
      <c r="L119" s="277"/>
      <c r="M119" s="282"/>
      <c r="N119" s="283"/>
      <c r="O119" s="283"/>
      <c r="P119" s="283"/>
      <c r="Q119" s="283"/>
      <c r="R119" s="283"/>
      <c r="S119" s="283"/>
      <c r="T119" s="284"/>
      <c r="AT119" s="279" t="s">
        <v>121</v>
      </c>
      <c r="AU119" s="279" t="s">
        <v>79</v>
      </c>
      <c r="AV119" s="276" t="s">
        <v>79</v>
      </c>
      <c r="AW119" s="276" t="s">
        <v>31</v>
      </c>
      <c r="AX119" s="276" t="s">
        <v>77</v>
      </c>
      <c r="AY119" s="279" t="s">
        <v>112</v>
      </c>
    </row>
    <row r="120" spans="1:65" s="125" customFormat="1" ht="37.9" customHeight="1">
      <c r="A120" s="119"/>
      <c r="B120" s="120"/>
      <c r="C120" s="264" t="s">
        <v>172</v>
      </c>
      <c r="D120" s="264" t="s">
        <v>114</v>
      </c>
      <c r="E120" s="265" t="s">
        <v>173</v>
      </c>
      <c r="F120" s="266" t="s">
        <v>174</v>
      </c>
      <c r="G120" s="267" t="s">
        <v>134</v>
      </c>
      <c r="H120" s="268">
        <v>18.25</v>
      </c>
      <c r="I120" s="5"/>
      <c r="J120" s="269">
        <f>ROUND(I120*H120,2)</f>
        <v>0</v>
      </c>
      <c r="K120" s="266" t="s">
        <v>135</v>
      </c>
      <c r="L120" s="120"/>
      <c r="M120" s="270" t="s">
        <v>3</v>
      </c>
      <c r="N120" s="271" t="s">
        <v>40</v>
      </c>
      <c r="O120" s="162"/>
      <c r="P120" s="272">
        <f>O120*H120</f>
        <v>0</v>
      </c>
      <c r="Q120" s="272">
        <v>8.4250000000000005E-2</v>
      </c>
      <c r="R120" s="272">
        <f>Q120*H120</f>
        <v>1.5375625000000002</v>
      </c>
      <c r="S120" s="272">
        <v>0</v>
      </c>
      <c r="T120" s="273">
        <f>S120*H120</f>
        <v>0</v>
      </c>
      <c r="U120" s="119"/>
      <c r="V120" s="119"/>
      <c r="W120" s="119"/>
      <c r="X120" s="119"/>
      <c r="Y120" s="119"/>
      <c r="Z120" s="119"/>
      <c r="AA120" s="119"/>
      <c r="AB120" s="119"/>
      <c r="AC120" s="119"/>
      <c r="AD120" s="119"/>
      <c r="AE120" s="119"/>
      <c r="AR120" s="274" t="s">
        <v>119</v>
      </c>
      <c r="AT120" s="274" t="s">
        <v>114</v>
      </c>
      <c r="AU120" s="274" t="s">
        <v>79</v>
      </c>
      <c r="AY120" s="102" t="s">
        <v>112</v>
      </c>
      <c r="BE120" s="275">
        <f>IF(N120="základní",J120,0)</f>
        <v>0</v>
      </c>
      <c r="BF120" s="275">
        <f>IF(N120="snížená",J120,0)</f>
        <v>0</v>
      </c>
      <c r="BG120" s="275">
        <f>IF(N120="zákl. přenesená",J120,0)</f>
        <v>0</v>
      </c>
      <c r="BH120" s="275">
        <f>IF(N120="sníž. přenesená",J120,0)</f>
        <v>0</v>
      </c>
      <c r="BI120" s="275">
        <f>IF(N120="nulová",J120,0)</f>
        <v>0</v>
      </c>
      <c r="BJ120" s="102" t="s">
        <v>77</v>
      </c>
      <c r="BK120" s="275">
        <f>ROUND(I120*H120,2)</f>
        <v>0</v>
      </c>
      <c r="BL120" s="102" t="s">
        <v>119</v>
      </c>
      <c r="BM120" s="274" t="s">
        <v>175</v>
      </c>
    </row>
    <row r="121" spans="1:65" s="276" customFormat="1" ht="11.25">
      <c r="B121" s="277"/>
      <c r="D121" s="278" t="s">
        <v>121</v>
      </c>
      <c r="E121" s="279" t="s">
        <v>3</v>
      </c>
      <c r="F121" s="280" t="s">
        <v>176</v>
      </c>
      <c r="H121" s="281">
        <v>18.25</v>
      </c>
      <c r="L121" s="277"/>
      <c r="M121" s="282"/>
      <c r="N121" s="283"/>
      <c r="O121" s="283"/>
      <c r="P121" s="283"/>
      <c r="Q121" s="283"/>
      <c r="R121" s="283"/>
      <c r="S121" s="283"/>
      <c r="T121" s="284"/>
      <c r="AT121" s="279" t="s">
        <v>121</v>
      </c>
      <c r="AU121" s="279" t="s">
        <v>79</v>
      </c>
      <c r="AV121" s="276" t="s">
        <v>79</v>
      </c>
      <c r="AW121" s="276" t="s">
        <v>31</v>
      </c>
      <c r="AX121" s="276" t="s">
        <v>69</v>
      </c>
      <c r="AY121" s="279" t="s">
        <v>112</v>
      </c>
    </row>
    <row r="122" spans="1:65" s="285" customFormat="1" ht="11.25">
      <c r="B122" s="286"/>
      <c r="D122" s="278" t="s">
        <v>121</v>
      </c>
      <c r="E122" s="287" t="s">
        <v>3</v>
      </c>
      <c r="F122" s="288" t="s">
        <v>126</v>
      </c>
      <c r="H122" s="289">
        <v>18.25</v>
      </c>
      <c r="L122" s="286"/>
      <c r="M122" s="290"/>
      <c r="N122" s="291"/>
      <c r="O122" s="291"/>
      <c r="P122" s="291"/>
      <c r="Q122" s="291"/>
      <c r="R122" s="291"/>
      <c r="S122" s="291"/>
      <c r="T122" s="292"/>
      <c r="AT122" s="287" t="s">
        <v>121</v>
      </c>
      <c r="AU122" s="287" t="s">
        <v>79</v>
      </c>
      <c r="AV122" s="285" t="s">
        <v>119</v>
      </c>
      <c r="AW122" s="285" t="s">
        <v>31</v>
      </c>
      <c r="AX122" s="285" t="s">
        <v>77</v>
      </c>
      <c r="AY122" s="287" t="s">
        <v>112</v>
      </c>
    </row>
    <row r="123" spans="1:65" s="125" customFormat="1" ht="14.45" customHeight="1">
      <c r="A123" s="119"/>
      <c r="B123" s="120"/>
      <c r="C123" s="293" t="s">
        <v>177</v>
      </c>
      <c r="D123" s="293" t="s">
        <v>178</v>
      </c>
      <c r="E123" s="294" t="s">
        <v>179</v>
      </c>
      <c r="F123" s="295" t="s">
        <v>180</v>
      </c>
      <c r="G123" s="296" t="s">
        <v>134</v>
      </c>
      <c r="H123" s="297">
        <v>20.074999999999999</v>
      </c>
      <c r="I123" s="6"/>
      <c r="J123" s="298">
        <f>ROUND(I123*H123,2)</f>
        <v>0</v>
      </c>
      <c r="K123" s="295" t="s">
        <v>135</v>
      </c>
      <c r="L123" s="299"/>
      <c r="M123" s="300" t="s">
        <v>3</v>
      </c>
      <c r="N123" s="301" t="s">
        <v>40</v>
      </c>
      <c r="O123" s="162"/>
      <c r="P123" s="272">
        <f>O123*H123</f>
        <v>0</v>
      </c>
      <c r="Q123" s="272">
        <v>0.113</v>
      </c>
      <c r="R123" s="272">
        <f>Q123*H123</f>
        <v>2.268475</v>
      </c>
      <c r="S123" s="272">
        <v>0</v>
      </c>
      <c r="T123" s="273">
        <f>S123*H123</f>
        <v>0</v>
      </c>
      <c r="U123" s="119"/>
      <c r="V123" s="119"/>
      <c r="W123" s="119"/>
      <c r="X123" s="119"/>
      <c r="Y123" s="119"/>
      <c r="Z123" s="119"/>
      <c r="AA123" s="119"/>
      <c r="AB123" s="119"/>
      <c r="AC123" s="119"/>
      <c r="AD123" s="119"/>
      <c r="AE123" s="119"/>
      <c r="AR123" s="274" t="s">
        <v>161</v>
      </c>
      <c r="AT123" s="274" t="s">
        <v>178</v>
      </c>
      <c r="AU123" s="274" t="s">
        <v>79</v>
      </c>
      <c r="AY123" s="102" t="s">
        <v>112</v>
      </c>
      <c r="BE123" s="275">
        <f>IF(N123="základní",J123,0)</f>
        <v>0</v>
      </c>
      <c r="BF123" s="275">
        <f>IF(N123="snížená",J123,0)</f>
        <v>0</v>
      </c>
      <c r="BG123" s="275">
        <f>IF(N123="zákl. přenesená",J123,0)</f>
        <v>0</v>
      </c>
      <c r="BH123" s="275">
        <f>IF(N123="sníž. přenesená",J123,0)</f>
        <v>0</v>
      </c>
      <c r="BI123" s="275">
        <f>IF(N123="nulová",J123,0)</f>
        <v>0</v>
      </c>
      <c r="BJ123" s="102" t="s">
        <v>77</v>
      </c>
      <c r="BK123" s="275">
        <f>ROUND(I123*H123,2)</f>
        <v>0</v>
      </c>
      <c r="BL123" s="102" t="s">
        <v>119</v>
      </c>
      <c r="BM123" s="274" t="s">
        <v>181</v>
      </c>
    </row>
    <row r="124" spans="1:65" s="276" customFormat="1" ht="11.25">
      <c r="B124" s="277"/>
      <c r="D124" s="278" t="s">
        <v>121</v>
      </c>
      <c r="E124" s="279" t="s">
        <v>3</v>
      </c>
      <c r="F124" s="280" t="s">
        <v>182</v>
      </c>
      <c r="H124" s="281">
        <v>18.25</v>
      </c>
      <c r="L124" s="277"/>
      <c r="M124" s="282"/>
      <c r="N124" s="283"/>
      <c r="O124" s="283"/>
      <c r="P124" s="283"/>
      <c r="Q124" s="283"/>
      <c r="R124" s="283"/>
      <c r="S124" s="283"/>
      <c r="T124" s="284"/>
      <c r="AT124" s="279" t="s">
        <v>121</v>
      </c>
      <c r="AU124" s="279" t="s">
        <v>79</v>
      </c>
      <c r="AV124" s="276" t="s">
        <v>79</v>
      </c>
      <c r="AW124" s="276" t="s">
        <v>31</v>
      </c>
      <c r="AX124" s="276" t="s">
        <v>77</v>
      </c>
      <c r="AY124" s="279" t="s">
        <v>112</v>
      </c>
    </row>
    <row r="125" spans="1:65" s="276" customFormat="1" ht="11.25">
      <c r="B125" s="277"/>
      <c r="D125" s="278" t="s">
        <v>121</v>
      </c>
      <c r="F125" s="280" t="s">
        <v>183</v>
      </c>
      <c r="H125" s="281">
        <v>20.074999999999999</v>
      </c>
      <c r="L125" s="277"/>
      <c r="M125" s="282"/>
      <c r="N125" s="283"/>
      <c r="O125" s="283"/>
      <c r="P125" s="283"/>
      <c r="Q125" s="283"/>
      <c r="R125" s="283"/>
      <c r="S125" s="283"/>
      <c r="T125" s="284"/>
      <c r="AT125" s="279" t="s">
        <v>121</v>
      </c>
      <c r="AU125" s="279" t="s">
        <v>79</v>
      </c>
      <c r="AV125" s="276" t="s">
        <v>79</v>
      </c>
      <c r="AW125" s="276" t="s">
        <v>4</v>
      </c>
      <c r="AX125" s="276" t="s">
        <v>77</v>
      </c>
      <c r="AY125" s="279" t="s">
        <v>112</v>
      </c>
    </row>
    <row r="126" spans="1:65" s="125" customFormat="1" ht="37.9" customHeight="1">
      <c r="A126" s="119"/>
      <c r="B126" s="120"/>
      <c r="C126" s="264" t="s">
        <v>184</v>
      </c>
      <c r="D126" s="264" t="s">
        <v>114</v>
      </c>
      <c r="E126" s="265" t="s">
        <v>185</v>
      </c>
      <c r="F126" s="266" t="s">
        <v>186</v>
      </c>
      <c r="G126" s="267" t="s">
        <v>134</v>
      </c>
      <c r="H126" s="268">
        <v>32.5</v>
      </c>
      <c r="I126" s="5"/>
      <c r="J126" s="269">
        <f>ROUND(I126*H126,2)</f>
        <v>0</v>
      </c>
      <c r="K126" s="266" t="s">
        <v>135</v>
      </c>
      <c r="L126" s="120"/>
      <c r="M126" s="270" t="s">
        <v>3</v>
      </c>
      <c r="N126" s="271" t="s">
        <v>40</v>
      </c>
      <c r="O126" s="162"/>
      <c r="P126" s="272">
        <f>O126*H126</f>
        <v>0</v>
      </c>
      <c r="Q126" s="272">
        <v>0.10100000000000001</v>
      </c>
      <c r="R126" s="272">
        <f>Q126*H126</f>
        <v>3.2825000000000002</v>
      </c>
      <c r="S126" s="272">
        <v>0</v>
      </c>
      <c r="T126" s="273">
        <f>S126*H126</f>
        <v>0</v>
      </c>
      <c r="U126" s="119"/>
      <c r="V126" s="119"/>
      <c r="W126" s="119"/>
      <c r="X126" s="119"/>
      <c r="Y126" s="119"/>
      <c r="Z126" s="119"/>
      <c r="AA126" s="119"/>
      <c r="AB126" s="119"/>
      <c r="AC126" s="119"/>
      <c r="AD126" s="119"/>
      <c r="AE126" s="119"/>
      <c r="AR126" s="274" t="s">
        <v>119</v>
      </c>
      <c r="AT126" s="274" t="s">
        <v>114</v>
      </c>
      <c r="AU126" s="274" t="s">
        <v>79</v>
      </c>
      <c r="AY126" s="102" t="s">
        <v>112</v>
      </c>
      <c r="BE126" s="275">
        <f>IF(N126="základní",J126,0)</f>
        <v>0</v>
      </c>
      <c r="BF126" s="275">
        <f>IF(N126="snížená",J126,0)</f>
        <v>0</v>
      </c>
      <c r="BG126" s="275">
        <f>IF(N126="zákl. přenesená",J126,0)</f>
        <v>0</v>
      </c>
      <c r="BH126" s="275">
        <f>IF(N126="sníž. přenesená",J126,0)</f>
        <v>0</v>
      </c>
      <c r="BI126" s="275">
        <f>IF(N126="nulová",J126,0)</f>
        <v>0</v>
      </c>
      <c r="BJ126" s="102" t="s">
        <v>77</v>
      </c>
      <c r="BK126" s="275">
        <f>ROUND(I126*H126,2)</f>
        <v>0</v>
      </c>
      <c r="BL126" s="102" t="s">
        <v>119</v>
      </c>
      <c r="BM126" s="274" t="s">
        <v>187</v>
      </c>
    </row>
    <row r="127" spans="1:65" s="125" customFormat="1" ht="87.75">
      <c r="A127" s="119"/>
      <c r="B127" s="120"/>
      <c r="C127" s="119"/>
      <c r="D127" s="278" t="s">
        <v>188</v>
      </c>
      <c r="E127" s="119"/>
      <c r="F127" s="302" t="s">
        <v>189</v>
      </c>
      <c r="G127" s="119"/>
      <c r="H127" s="119"/>
      <c r="I127" s="119"/>
      <c r="J127" s="119"/>
      <c r="K127" s="119"/>
      <c r="L127" s="120"/>
      <c r="M127" s="303"/>
      <c r="N127" s="304"/>
      <c r="O127" s="162"/>
      <c r="P127" s="162"/>
      <c r="Q127" s="162"/>
      <c r="R127" s="162"/>
      <c r="S127" s="162"/>
      <c r="T127" s="163"/>
      <c r="U127" s="119"/>
      <c r="V127" s="119"/>
      <c r="W127" s="119"/>
      <c r="X127" s="119"/>
      <c r="Y127" s="119"/>
      <c r="Z127" s="119"/>
      <c r="AA127" s="119"/>
      <c r="AB127" s="119"/>
      <c r="AC127" s="119"/>
      <c r="AD127" s="119"/>
      <c r="AE127" s="119"/>
      <c r="AT127" s="102" t="s">
        <v>188</v>
      </c>
      <c r="AU127" s="102" t="s">
        <v>79</v>
      </c>
    </row>
    <row r="128" spans="1:65" s="125" customFormat="1" ht="14.45" customHeight="1">
      <c r="A128" s="119"/>
      <c r="B128" s="120"/>
      <c r="C128" s="293" t="s">
        <v>190</v>
      </c>
      <c r="D128" s="293" t="s">
        <v>178</v>
      </c>
      <c r="E128" s="294" t="s">
        <v>191</v>
      </c>
      <c r="F128" s="295" t="s">
        <v>192</v>
      </c>
      <c r="G128" s="296" t="s">
        <v>134</v>
      </c>
      <c r="H128" s="297">
        <v>11.7</v>
      </c>
      <c r="I128" s="6"/>
      <c r="J128" s="298">
        <f>ROUND(I128*H128,2)</f>
        <v>0</v>
      </c>
      <c r="K128" s="295" t="s">
        <v>135</v>
      </c>
      <c r="L128" s="299"/>
      <c r="M128" s="300" t="s">
        <v>3</v>
      </c>
      <c r="N128" s="301" t="s">
        <v>40</v>
      </c>
      <c r="O128" s="162"/>
      <c r="P128" s="272">
        <f>O128*H128</f>
        <v>0</v>
      </c>
      <c r="Q128" s="272">
        <v>0.115</v>
      </c>
      <c r="R128" s="272">
        <f>Q128*H128</f>
        <v>1.3454999999999999</v>
      </c>
      <c r="S128" s="272">
        <v>0</v>
      </c>
      <c r="T128" s="273">
        <f>S128*H128</f>
        <v>0</v>
      </c>
      <c r="U128" s="119"/>
      <c r="V128" s="119"/>
      <c r="W128" s="119"/>
      <c r="X128" s="119"/>
      <c r="Y128" s="119"/>
      <c r="Z128" s="119"/>
      <c r="AA128" s="119"/>
      <c r="AB128" s="119"/>
      <c r="AC128" s="119"/>
      <c r="AD128" s="119"/>
      <c r="AE128" s="119"/>
      <c r="AR128" s="274" t="s">
        <v>161</v>
      </c>
      <c r="AT128" s="274" t="s">
        <v>178</v>
      </c>
      <c r="AU128" s="274" t="s">
        <v>79</v>
      </c>
      <c r="AY128" s="102" t="s">
        <v>112</v>
      </c>
      <c r="BE128" s="275">
        <f>IF(N128="základní",J128,0)</f>
        <v>0</v>
      </c>
      <c r="BF128" s="275">
        <f>IF(N128="snížená",J128,0)</f>
        <v>0</v>
      </c>
      <c r="BG128" s="275">
        <f>IF(N128="zákl. přenesená",J128,0)</f>
        <v>0</v>
      </c>
      <c r="BH128" s="275">
        <f>IF(N128="sníž. přenesená",J128,0)</f>
        <v>0</v>
      </c>
      <c r="BI128" s="275">
        <f>IF(N128="nulová",J128,0)</f>
        <v>0</v>
      </c>
      <c r="BJ128" s="102" t="s">
        <v>77</v>
      </c>
      <c r="BK128" s="275">
        <f>ROUND(I128*H128,2)</f>
        <v>0</v>
      </c>
      <c r="BL128" s="102" t="s">
        <v>119</v>
      </c>
      <c r="BM128" s="274" t="s">
        <v>193</v>
      </c>
    </row>
    <row r="129" spans="1:65" s="276" customFormat="1" ht="11.25">
      <c r="B129" s="277"/>
      <c r="D129" s="278" t="s">
        <v>121</v>
      </c>
      <c r="E129" s="279" t="s">
        <v>3</v>
      </c>
      <c r="F129" s="280" t="s">
        <v>194</v>
      </c>
      <c r="H129" s="281">
        <v>11.7</v>
      </c>
      <c r="L129" s="277"/>
      <c r="M129" s="282"/>
      <c r="N129" s="283"/>
      <c r="O129" s="283"/>
      <c r="P129" s="283"/>
      <c r="Q129" s="283"/>
      <c r="R129" s="283"/>
      <c r="S129" s="283"/>
      <c r="T129" s="284"/>
      <c r="AT129" s="279" t="s">
        <v>121</v>
      </c>
      <c r="AU129" s="279" t="s">
        <v>79</v>
      </c>
      <c r="AV129" s="276" t="s">
        <v>79</v>
      </c>
      <c r="AW129" s="276" t="s">
        <v>31</v>
      </c>
      <c r="AX129" s="276" t="s">
        <v>77</v>
      </c>
      <c r="AY129" s="279" t="s">
        <v>112</v>
      </c>
    </row>
    <row r="130" spans="1:65" s="251" customFormat="1" ht="22.9" customHeight="1">
      <c r="B130" s="252"/>
      <c r="D130" s="253" t="s">
        <v>68</v>
      </c>
      <c r="E130" s="262" t="s">
        <v>167</v>
      </c>
      <c r="F130" s="262" t="s">
        <v>195</v>
      </c>
      <c r="J130" s="263">
        <f>BK130</f>
        <v>0</v>
      </c>
      <c r="L130" s="252"/>
      <c r="M130" s="256"/>
      <c r="N130" s="257"/>
      <c r="O130" s="257"/>
      <c r="P130" s="258">
        <f>SUM(P131:P160)</f>
        <v>0</v>
      </c>
      <c r="Q130" s="257"/>
      <c r="R130" s="258">
        <f>SUM(R131:R160)</f>
        <v>8.8334800000000016</v>
      </c>
      <c r="S130" s="257"/>
      <c r="T130" s="259">
        <f>SUM(T131:T160)</f>
        <v>3.5840000000000001</v>
      </c>
      <c r="AR130" s="253" t="s">
        <v>77</v>
      </c>
      <c r="AT130" s="260" t="s">
        <v>68</v>
      </c>
      <c r="AU130" s="260" t="s">
        <v>77</v>
      </c>
      <c r="AY130" s="253" t="s">
        <v>112</v>
      </c>
      <c r="BK130" s="261">
        <f>SUM(BK131:BK160)</f>
        <v>0</v>
      </c>
    </row>
    <row r="131" spans="1:65" s="125" customFormat="1" ht="24.2" customHeight="1">
      <c r="A131" s="119"/>
      <c r="B131" s="120"/>
      <c r="C131" s="264" t="s">
        <v>196</v>
      </c>
      <c r="D131" s="264" t="s">
        <v>114</v>
      </c>
      <c r="E131" s="265" t="s">
        <v>197</v>
      </c>
      <c r="F131" s="266" t="s">
        <v>198</v>
      </c>
      <c r="G131" s="267" t="s">
        <v>199</v>
      </c>
      <c r="H131" s="268">
        <v>42</v>
      </c>
      <c r="I131" s="5"/>
      <c r="J131" s="269">
        <f>ROUND(I131*H131,2)</f>
        <v>0</v>
      </c>
      <c r="K131" s="266" t="s">
        <v>135</v>
      </c>
      <c r="L131" s="120"/>
      <c r="M131" s="270" t="s">
        <v>3</v>
      </c>
      <c r="N131" s="271" t="s">
        <v>40</v>
      </c>
      <c r="O131" s="162"/>
      <c r="P131" s="272">
        <f>O131*H131</f>
        <v>0</v>
      </c>
      <c r="Q131" s="272">
        <v>0.1295</v>
      </c>
      <c r="R131" s="272">
        <f>Q131*H131</f>
        <v>5.4390000000000001</v>
      </c>
      <c r="S131" s="272">
        <v>0</v>
      </c>
      <c r="T131" s="273">
        <f>S131*H131</f>
        <v>0</v>
      </c>
      <c r="U131" s="119"/>
      <c r="V131" s="119"/>
      <c r="W131" s="119"/>
      <c r="X131" s="119"/>
      <c r="Y131" s="119"/>
      <c r="Z131" s="119"/>
      <c r="AA131" s="119"/>
      <c r="AB131" s="119"/>
      <c r="AC131" s="119"/>
      <c r="AD131" s="119"/>
      <c r="AE131" s="119"/>
      <c r="AR131" s="274" t="s">
        <v>119</v>
      </c>
      <c r="AT131" s="274" t="s">
        <v>114</v>
      </c>
      <c r="AU131" s="274" t="s">
        <v>79</v>
      </c>
      <c r="AY131" s="102" t="s">
        <v>112</v>
      </c>
      <c r="BE131" s="275">
        <f>IF(N131="základní",J131,0)</f>
        <v>0</v>
      </c>
      <c r="BF131" s="275">
        <f>IF(N131="snížená",J131,0)</f>
        <v>0</v>
      </c>
      <c r="BG131" s="275">
        <f>IF(N131="zákl. přenesená",J131,0)</f>
        <v>0</v>
      </c>
      <c r="BH131" s="275">
        <f>IF(N131="sníž. přenesená",J131,0)</f>
        <v>0</v>
      </c>
      <c r="BI131" s="275">
        <f>IF(N131="nulová",J131,0)</f>
        <v>0</v>
      </c>
      <c r="BJ131" s="102" t="s">
        <v>77</v>
      </c>
      <c r="BK131" s="275">
        <f>ROUND(I131*H131,2)</f>
        <v>0</v>
      </c>
      <c r="BL131" s="102" t="s">
        <v>119</v>
      </c>
      <c r="BM131" s="274" t="s">
        <v>200</v>
      </c>
    </row>
    <row r="132" spans="1:65" s="276" customFormat="1" ht="11.25">
      <c r="B132" s="277"/>
      <c r="D132" s="278" t="s">
        <v>121</v>
      </c>
      <c r="E132" s="279" t="s">
        <v>3</v>
      </c>
      <c r="F132" s="280" t="s">
        <v>201</v>
      </c>
      <c r="H132" s="281">
        <v>18.600000000000001</v>
      </c>
      <c r="L132" s="277"/>
      <c r="M132" s="282"/>
      <c r="N132" s="283"/>
      <c r="O132" s="283"/>
      <c r="P132" s="283"/>
      <c r="Q132" s="283"/>
      <c r="R132" s="283"/>
      <c r="S132" s="283"/>
      <c r="T132" s="284"/>
      <c r="AT132" s="279" t="s">
        <v>121</v>
      </c>
      <c r="AU132" s="279" t="s">
        <v>79</v>
      </c>
      <c r="AV132" s="276" t="s">
        <v>79</v>
      </c>
      <c r="AW132" s="276" t="s">
        <v>31</v>
      </c>
      <c r="AX132" s="276" t="s">
        <v>69</v>
      </c>
      <c r="AY132" s="279" t="s">
        <v>112</v>
      </c>
    </row>
    <row r="133" spans="1:65" s="276" customFormat="1" ht="11.25">
      <c r="B133" s="277"/>
      <c r="D133" s="278" t="s">
        <v>121</v>
      </c>
      <c r="E133" s="279" t="s">
        <v>3</v>
      </c>
      <c r="F133" s="280" t="s">
        <v>202</v>
      </c>
      <c r="H133" s="281">
        <v>23.4</v>
      </c>
      <c r="L133" s="277"/>
      <c r="M133" s="282"/>
      <c r="N133" s="283"/>
      <c r="O133" s="283"/>
      <c r="P133" s="283"/>
      <c r="Q133" s="283"/>
      <c r="R133" s="283"/>
      <c r="S133" s="283"/>
      <c r="T133" s="284"/>
      <c r="AT133" s="279" t="s">
        <v>121</v>
      </c>
      <c r="AU133" s="279" t="s">
        <v>79</v>
      </c>
      <c r="AV133" s="276" t="s">
        <v>79</v>
      </c>
      <c r="AW133" s="276" t="s">
        <v>31</v>
      </c>
      <c r="AX133" s="276" t="s">
        <v>69</v>
      </c>
      <c r="AY133" s="279" t="s">
        <v>112</v>
      </c>
    </row>
    <row r="134" spans="1:65" s="285" customFormat="1" ht="11.25">
      <c r="B134" s="286"/>
      <c r="D134" s="278" t="s">
        <v>121</v>
      </c>
      <c r="E134" s="287" t="s">
        <v>3</v>
      </c>
      <c r="F134" s="288" t="s">
        <v>126</v>
      </c>
      <c r="H134" s="289">
        <v>42</v>
      </c>
      <c r="L134" s="286"/>
      <c r="M134" s="290"/>
      <c r="N134" s="291"/>
      <c r="O134" s="291"/>
      <c r="P134" s="291"/>
      <c r="Q134" s="291"/>
      <c r="R134" s="291"/>
      <c r="S134" s="291"/>
      <c r="T134" s="292"/>
      <c r="AT134" s="287" t="s">
        <v>121</v>
      </c>
      <c r="AU134" s="287" t="s">
        <v>79</v>
      </c>
      <c r="AV134" s="285" t="s">
        <v>119</v>
      </c>
      <c r="AW134" s="285" t="s">
        <v>31</v>
      </c>
      <c r="AX134" s="285" t="s">
        <v>77</v>
      </c>
      <c r="AY134" s="287" t="s">
        <v>112</v>
      </c>
    </row>
    <row r="135" spans="1:65" s="125" customFormat="1" ht="14.45" customHeight="1">
      <c r="A135" s="119"/>
      <c r="B135" s="120"/>
      <c r="C135" s="293" t="s">
        <v>203</v>
      </c>
      <c r="D135" s="293" t="s">
        <v>178</v>
      </c>
      <c r="E135" s="294" t="s">
        <v>204</v>
      </c>
      <c r="F135" s="295" t="s">
        <v>205</v>
      </c>
      <c r="G135" s="296" t="s">
        <v>199</v>
      </c>
      <c r="H135" s="297">
        <v>46.2</v>
      </c>
      <c r="I135" s="6"/>
      <c r="J135" s="298">
        <f>ROUND(I135*H135,2)</f>
        <v>0</v>
      </c>
      <c r="K135" s="295" t="s">
        <v>135</v>
      </c>
      <c r="L135" s="299"/>
      <c r="M135" s="300" t="s">
        <v>3</v>
      </c>
      <c r="N135" s="301" t="s">
        <v>40</v>
      </c>
      <c r="O135" s="162"/>
      <c r="P135" s="272">
        <f>O135*H135</f>
        <v>0</v>
      </c>
      <c r="Q135" s="272">
        <v>5.8000000000000003E-2</v>
      </c>
      <c r="R135" s="272">
        <f>Q135*H135</f>
        <v>2.6796000000000002</v>
      </c>
      <c r="S135" s="272">
        <v>0</v>
      </c>
      <c r="T135" s="273">
        <f>S135*H135</f>
        <v>0</v>
      </c>
      <c r="U135" s="119"/>
      <c r="V135" s="119"/>
      <c r="W135" s="119"/>
      <c r="X135" s="119"/>
      <c r="Y135" s="119"/>
      <c r="Z135" s="119"/>
      <c r="AA135" s="119"/>
      <c r="AB135" s="119"/>
      <c r="AC135" s="119"/>
      <c r="AD135" s="119"/>
      <c r="AE135" s="119"/>
      <c r="AR135" s="274" t="s">
        <v>161</v>
      </c>
      <c r="AT135" s="274" t="s">
        <v>178</v>
      </c>
      <c r="AU135" s="274" t="s">
        <v>79</v>
      </c>
      <c r="AY135" s="102" t="s">
        <v>112</v>
      </c>
      <c r="BE135" s="275">
        <f>IF(N135="základní",J135,0)</f>
        <v>0</v>
      </c>
      <c r="BF135" s="275">
        <f>IF(N135="snížená",J135,0)</f>
        <v>0</v>
      </c>
      <c r="BG135" s="275">
        <f>IF(N135="zákl. přenesená",J135,0)</f>
        <v>0</v>
      </c>
      <c r="BH135" s="275">
        <f>IF(N135="sníž. přenesená",J135,0)</f>
        <v>0</v>
      </c>
      <c r="BI135" s="275">
        <f>IF(N135="nulová",J135,0)</f>
        <v>0</v>
      </c>
      <c r="BJ135" s="102" t="s">
        <v>77</v>
      </c>
      <c r="BK135" s="275">
        <f>ROUND(I135*H135,2)</f>
        <v>0</v>
      </c>
      <c r="BL135" s="102" t="s">
        <v>119</v>
      </c>
      <c r="BM135" s="274" t="s">
        <v>206</v>
      </c>
    </row>
    <row r="136" spans="1:65" s="276" customFormat="1" ht="11.25">
      <c r="B136" s="277"/>
      <c r="D136" s="278" t="s">
        <v>121</v>
      </c>
      <c r="F136" s="280" t="s">
        <v>207</v>
      </c>
      <c r="H136" s="281">
        <v>46.2</v>
      </c>
      <c r="L136" s="277"/>
      <c r="M136" s="282"/>
      <c r="N136" s="283"/>
      <c r="O136" s="283"/>
      <c r="P136" s="283"/>
      <c r="Q136" s="283"/>
      <c r="R136" s="283"/>
      <c r="S136" s="283"/>
      <c r="T136" s="284"/>
      <c r="AT136" s="279" t="s">
        <v>121</v>
      </c>
      <c r="AU136" s="279" t="s">
        <v>79</v>
      </c>
      <c r="AV136" s="276" t="s">
        <v>79</v>
      </c>
      <c r="AW136" s="276" t="s">
        <v>4</v>
      </c>
      <c r="AX136" s="276" t="s">
        <v>77</v>
      </c>
      <c r="AY136" s="279" t="s">
        <v>112</v>
      </c>
    </row>
    <row r="137" spans="1:65" s="125" customFormat="1" ht="14.45" customHeight="1">
      <c r="A137" s="119"/>
      <c r="B137" s="120"/>
      <c r="C137" s="264" t="s">
        <v>208</v>
      </c>
      <c r="D137" s="264" t="s">
        <v>114</v>
      </c>
      <c r="E137" s="265" t="s">
        <v>209</v>
      </c>
      <c r="F137" s="266" t="s">
        <v>210</v>
      </c>
      <c r="G137" s="267" t="s">
        <v>211</v>
      </c>
      <c r="H137" s="268">
        <v>1</v>
      </c>
      <c r="I137" s="5"/>
      <c r="J137" s="269">
        <f>ROUND(I137*H137,2)</f>
        <v>0</v>
      </c>
      <c r="K137" s="266" t="s">
        <v>3</v>
      </c>
      <c r="L137" s="120"/>
      <c r="M137" s="270" t="s">
        <v>3</v>
      </c>
      <c r="N137" s="271" t="s">
        <v>40</v>
      </c>
      <c r="O137" s="162"/>
      <c r="P137" s="272">
        <f>O137*H137</f>
        <v>0</v>
      </c>
      <c r="Q137" s="272">
        <v>0</v>
      </c>
      <c r="R137" s="272">
        <f>Q137*H137</f>
        <v>0</v>
      </c>
      <c r="S137" s="272">
        <v>0</v>
      </c>
      <c r="T137" s="273">
        <f>S137*H137</f>
        <v>0</v>
      </c>
      <c r="U137" s="119"/>
      <c r="V137" s="119"/>
      <c r="W137" s="119"/>
      <c r="X137" s="119"/>
      <c r="Y137" s="119"/>
      <c r="Z137" s="119"/>
      <c r="AA137" s="119"/>
      <c r="AB137" s="119"/>
      <c r="AC137" s="119"/>
      <c r="AD137" s="119"/>
      <c r="AE137" s="119"/>
      <c r="AR137" s="274" t="s">
        <v>119</v>
      </c>
      <c r="AT137" s="274" t="s">
        <v>114</v>
      </c>
      <c r="AU137" s="274" t="s">
        <v>79</v>
      </c>
      <c r="AY137" s="102" t="s">
        <v>112</v>
      </c>
      <c r="BE137" s="275">
        <f>IF(N137="základní",J137,0)</f>
        <v>0</v>
      </c>
      <c r="BF137" s="275">
        <f>IF(N137="snížená",J137,0)</f>
        <v>0</v>
      </c>
      <c r="BG137" s="275">
        <f>IF(N137="zákl. přenesená",J137,0)</f>
        <v>0</v>
      </c>
      <c r="BH137" s="275">
        <f>IF(N137="sníž. přenesená",J137,0)</f>
        <v>0</v>
      </c>
      <c r="BI137" s="275">
        <f>IF(N137="nulová",J137,0)</f>
        <v>0</v>
      </c>
      <c r="BJ137" s="102" t="s">
        <v>77</v>
      </c>
      <c r="BK137" s="275">
        <f>ROUND(I137*H137,2)</f>
        <v>0</v>
      </c>
      <c r="BL137" s="102" t="s">
        <v>119</v>
      </c>
      <c r="BM137" s="274" t="s">
        <v>212</v>
      </c>
    </row>
    <row r="138" spans="1:65" s="276" customFormat="1" ht="11.25">
      <c r="B138" s="277"/>
      <c r="D138" s="278" t="s">
        <v>121</v>
      </c>
      <c r="E138" s="279" t="s">
        <v>3</v>
      </c>
      <c r="F138" s="280" t="s">
        <v>213</v>
      </c>
      <c r="H138" s="281">
        <v>1</v>
      </c>
      <c r="L138" s="277"/>
      <c r="M138" s="282"/>
      <c r="N138" s="283"/>
      <c r="O138" s="283"/>
      <c r="P138" s="283"/>
      <c r="Q138" s="283"/>
      <c r="R138" s="283"/>
      <c r="S138" s="283"/>
      <c r="T138" s="284"/>
      <c r="AT138" s="279" t="s">
        <v>121</v>
      </c>
      <c r="AU138" s="279" t="s">
        <v>79</v>
      </c>
      <c r="AV138" s="276" t="s">
        <v>79</v>
      </c>
      <c r="AW138" s="276" t="s">
        <v>31</v>
      </c>
      <c r="AX138" s="276" t="s">
        <v>77</v>
      </c>
      <c r="AY138" s="279" t="s">
        <v>112</v>
      </c>
    </row>
    <row r="139" spans="1:65" s="125" customFormat="1" ht="14.45" customHeight="1">
      <c r="A139" s="119"/>
      <c r="B139" s="120"/>
      <c r="C139" s="264" t="s">
        <v>9</v>
      </c>
      <c r="D139" s="264" t="s">
        <v>114</v>
      </c>
      <c r="E139" s="265" t="s">
        <v>214</v>
      </c>
      <c r="F139" s="266" t="s">
        <v>215</v>
      </c>
      <c r="G139" s="267" t="s">
        <v>211</v>
      </c>
      <c r="H139" s="268">
        <v>2</v>
      </c>
      <c r="I139" s="5"/>
      <c r="J139" s="269">
        <f>ROUND(I139*H139,2)</f>
        <v>0</v>
      </c>
      <c r="K139" s="266" t="s">
        <v>3</v>
      </c>
      <c r="L139" s="120"/>
      <c r="M139" s="270" t="s">
        <v>3</v>
      </c>
      <c r="N139" s="271" t="s">
        <v>40</v>
      </c>
      <c r="O139" s="162"/>
      <c r="P139" s="272">
        <f>O139*H139</f>
        <v>0</v>
      </c>
      <c r="Q139" s="272">
        <v>0</v>
      </c>
      <c r="R139" s="272">
        <f>Q139*H139</f>
        <v>0</v>
      </c>
      <c r="S139" s="272">
        <v>0</v>
      </c>
      <c r="T139" s="273">
        <f>S139*H139</f>
        <v>0</v>
      </c>
      <c r="U139" s="119"/>
      <c r="V139" s="119"/>
      <c r="W139" s="119"/>
      <c r="X139" s="119"/>
      <c r="Y139" s="119"/>
      <c r="Z139" s="119"/>
      <c r="AA139" s="119"/>
      <c r="AB139" s="119"/>
      <c r="AC139" s="119"/>
      <c r="AD139" s="119"/>
      <c r="AE139" s="119"/>
      <c r="AR139" s="274" t="s">
        <v>119</v>
      </c>
      <c r="AT139" s="274" t="s">
        <v>114</v>
      </c>
      <c r="AU139" s="274" t="s">
        <v>79</v>
      </c>
      <c r="AY139" s="102" t="s">
        <v>112</v>
      </c>
      <c r="BE139" s="275">
        <f>IF(N139="základní",J139,0)</f>
        <v>0</v>
      </c>
      <c r="BF139" s="275">
        <f>IF(N139="snížená",J139,0)</f>
        <v>0</v>
      </c>
      <c r="BG139" s="275">
        <f>IF(N139="zákl. přenesená",J139,0)</f>
        <v>0</v>
      </c>
      <c r="BH139" s="275">
        <f>IF(N139="sníž. přenesená",J139,0)</f>
        <v>0</v>
      </c>
      <c r="BI139" s="275">
        <f>IF(N139="nulová",J139,0)</f>
        <v>0</v>
      </c>
      <c r="BJ139" s="102" t="s">
        <v>77</v>
      </c>
      <c r="BK139" s="275">
        <f>ROUND(I139*H139,2)</f>
        <v>0</v>
      </c>
      <c r="BL139" s="102" t="s">
        <v>119</v>
      </c>
      <c r="BM139" s="274" t="s">
        <v>216</v>
      </c>
    </row>
    <row r="140" spans="1:65" s="276" customFormat="1" ht="11.25">
      <c r="B140" s="277"/>
      <c r="D140" s="278" t="s">
        <v>121</v>
      </c>
      <c r="E140" s="279" t="s">
        <v>3</v>
      </c>
      <c r="F140" s="280" t="s">
        <v>217</v>
      </c>
      <c r="H140" s="281">
        <v>2</v>
      </c>
      <c r="L140" s="277"/>
      <c r="M140" s="282"/>
      <c r="N140" s="283"/>
      <c r="O140" s="283"/>
      <c r="P140" s="283"/>
      <c r="Q140" s="283"/>
      <c r="R140" s="283"/>
      <c r="S140" s="283"/>
      <c r="T140" s="284"/>
      <c r="AT140" s="279" t="s">
        <v>121</v>
      </c>
      <c r="AU140" s="279" t="s">
        <v>79</v>
      </c>
      <c r="AV140" s="276" t="s">
        <v>79</v>
      </c>
      <c r="AW140" s="276" t="s">
        <v>31</v>
      </c>
      <c r="AX140" s="276" t="s">
        <v>77</v>
      </c>
      <c r="AY140" s="279" t="s">
        <v>112</v>
      </c>
    </row>
    <row r="141" spans="1:65" s="125" customFormat="1" ht="14.45" customHeight="1">
      <c r="A141" s="119"/>
      <c r="B141" s="120"/>
      <c r="C141" s="264" t="s">
        <v>218</v>
      </c>
      <c r="D141" s="264" t="s">
        <v>114</v>
      </c>
      <c r="E141" s="265" t="s">
        <v>219</v>
      </c>
      <c r="F141" s="266" t="s">
        <v>220</v>
      </c>
      <c r="G141" s="267" t="s">
        <v>199</v>
      </c>
      <c r="H141" s="268">
        <v>10</v>
      </c>
      <c r="I141" s="5"/>
      <c r="J141" s="269">
        <f>ROUND(I141*H141,2)</f>
        <v>0</v>
      </c>
      <c r="K141" s="266" t="s">
        <v>3</v>
      </c>
      <c r="L141" s="120"/>
      <c r="M141" s="270" t="s">
        <v>3</v>
      </c>
      <c r="N141" s="271" t="s">
        <v>40</v>
      </c>
      <c r="O141" s="162"/>
      <c r="P141" s="272">
        <f>O141*H141</f>
        <v>0</v>
      </c>
      <c r="Q141" s="272">
        <v>0</v>
      </c>
      <c r="R141" s="272">
        <f>Q141*H141</f>
        <v>0</v>
      </c>
      <c r="S141" s="272">
        <v>0</v>
      </c>
      <c r="T141" s="273">
        <f>S141*H141</f>
        <v>0</v>
      </c>
      <c r="U141" s="119"/>
      <c r="V141" s="119"/>
      <c r="W141" s="119"/>
      <c r="X141" s="119"/>
      <c r="Y141" s="119"/>
      <c r="Z141" s="119"/>
      <c r="AA141" s="119"/>
      <c r="AB141" s="119"/>
      <c r="AC141" s="119"/>
      <c r="AD141" s="119"/>
      <c r="AE141" s="119"/>
      <c r="AR141" s="274" t="s">
        <v>119</v>
      </c>
      <c r="AT141" s="274" t="s">
        <v>114</v>
      </c>
      <c r="AU141" s="274" t="s">
        <v>79</v>
      </c>
      <c r="AY141" s="102" t="s">
        <v>112</v>
      </c>
      <c r="BE141" s="275">
        <f>IF(N141="základní",J141,0)</f>
        <v>0</v>
      </c>
      <c r="BF141" s="275">
        <f>IF(N141="snížená",J141,0)</f>
        <v>0</v>
      </c>
      <c r="BG141" s="275">
        <f>IF(N141="zákl. přenesená",J141,0)</f>
        <v>0</v>
      </c>
      <c r="BH141" s="275">
        <f>IF(N141="sníž. přenesená",J141,0)</f>
        <v>0</v>
      </c>
      <c r="BI141" s="275">
        <f>IF(N141="nulová",J141,0)</f>
        <v>0</v>
      </c>
      <c r="BJ141" s="102" t="s">
        <v>77</v>
      </c>
      <c r="BK141" s="275">
        <f>ROUND(I141*H141,2)</f>
        <v>0</v>
      </c>
      <c r="BL141" s="102" t="s">
        <v>119</v>
      </c>
      <c r="BM141" s="274" t="s">
        <v>221</v>
      </c>
    </row>
    <row r="142" spans="1:65" s="276" customFormat="1" ht="11.25">
      <c r="B142" s="277"/>
      <c r="D142" s="278" t="s">
        <v>121</v>
      </c>
      <c r="E142" s="279" t="s">
        <v>3</v>
      </c>
      <c r="F142" s="280" t="s">
        <v>222</v>
      </c>
      <c r="H142" s="281">
        <v>10</v>
      </c>
      <c r="L142" s="277"/>
      <c r="M142" s="282"/>
      <c r="N142" s="283"/>
      <c r="O142" s="283"/>
      <c r="P142" s="283"/>
      <c r="Q142" s="283"/>
      <c r="R142" s="283"/>
      <c r="S142" s="283"/>
      <c r="T142" s="284"/>
      <c r="AT142" s="279" t="s">
        <v>121</v>
      </c>
      <c r="AU142" s="279" t="s">
        <v>79</v>
      </c>
      <c r="AV142" s="276" t="s">
        <v>79</v>
      </c>
      <c r="AW142" s="276" t="s">
        <v>31</v>
      </c>
      <c r="AX142" s="276" t="s">
        <v>77</v>
      </c>
      <c r="AY142" s="279" t="s">
        <v>112</v>
      </c>
    </row>
    <row r="143" spans="1:65" s="125" customFormat="1" ht="14.45" customHeight="1">
      <c r="A143" s="119"/>
      <c r="B143" s="120"/>
      <c r="C143" s="264" t="s">
        <v>223</v>
      </c>
      <c r="D143" s="264" t="s">
        <v>114</v>
      </c>
      <c r="E143" s="265" t="s">
        <v>224</v>
      </c>
      <c r="F143" s="266" t="s">
        <v>225</v>
      </c>
      <c r="G143" s="267" t="s">
        <v>199</v>
      </c>
      <c r="H143" s="268">
        <v>3</v>
      </c>
      <c r="I143" s="5"/>
      <c r="J143" s="269">
        <f>ROUND(I143*H143,2)</f>
        <v>0</v>
      </c>
      <c r="K143" s="266" t="s">
        <v>3</v>
      </c>
      <c r="L143" s="120"/>
      <c r="M143" s="270" t="s">
        <v>3</v>
      </c>
      <c r="N143" s="271" t="s">
        <v>40</v>
      </c>
      <c r="O143" s="162"/>
      <c r="P143" s="272">
        <f>O143*H143</f>
        <v>0</v>
      </c>
      <c r="Q143" s="272">
        <v>0</v>
      </c>
      <c r="R143" s="272">
        <f>Q143*H143</f>
        <v>0</v>
      </c>
      <c r="S143" s="272">
        <v>0</v>
      </c>
      <c r="T143" s="273">
        <f>S143*H143</f>
        <v>0</v>
      </c>
      <c r="U143" s="119"/>
      <c r="V143" s="119"/>
      <c r="W143" s="119"/>
      <c r="X143" s="119"/>
      <c r="Y143" s="119"/>
      <c r="Z143" s="119"/>
      <c r="AA143" s="119"/>
      <c r="AB143" s="119"/>
      <c r="AC143" s="119"/>
      <c r="AD143" s="119"/>
      <c r="AE143" s="119"/>
      <c r="AR143" s="274" t="s">
        <v>119</v>
      </c>
      <c r="AT143" s="274" t="s">
        <v>114</v>
      </c>
      <c r="AU143" s="274" t="s">
        <v>79</v>
      </c>
      <c r="AY143" s="102" t="s">
        <v>112</v>
      </c>
      <c r="BE143" s="275">
        <f>IF(N143="základní",J143,0)</f>
        <v>0</v>
      </c>
      <c r="BF143" s="275">
        <f>IF(N143="snížená",J143,0)</f>
        <v>0</v>
      </c>
      <c r="BG143" s="275">
        <f>IF(N143="zákl. přenesená",J143,0)</f>
        <v>0</v>
      </c>
      <c r="BH143" s="275">
        <f>IF(N143="sníž. přenesená",J143,0)</f>
        <v>0</v>
      </c>
      <c r="BI143" s="275">
        <f>IF(N143="nulová",J143,0)</f>
        <v>0</v>
      </c>
      <c r="BJ143" s="102" t="s">
        <v>77</v>
      </c>
      <c r="BK143" s="275">
        <f>ROUND(I143*H143,2)</f>
        <v>0</v>
      </c>
      <c r="BL143" s="102" t="s">
        <v>119</v>
      </c>
      <c r="BM143" s="274" t="s">
        <v>226</v>
      </c>
    </row>
    <row r="144" spans="1:65" s="276" customFormat="1" ht="11.25">
      <c r="B144" s="277"/>
      <c r="D144" s="278" t="s">
        <v>121</v>
      </c>
      <c r="E144" s="279" t="s">
        <v>3</v>
      </c>
      <c r="F144" s="280" t="s">
        <v>227</v>
      </c>
      <c r="H144" s="281">
        <v>3</v>
      </c>
      <c r="L144" s="277"/>
      <c r="M144" s="282"/>
      <c r="N144" s="283"/>
      <c r="O144" s="283"/>
      <c r="P144" s="283"/>
      <c r="Q144" s="283"/>
      <c r="R144" s="283"/>
      <c r="S144" s="283"/>
      <c r="T144" s="284"/>
      <c r="AT144" s="279" t="s">
        <v>121</v>
      </c>
      <c r="AU144" s="279" t="s">
        <v>79</v>
      </c>
      <c r="AV144" s="276" t="s">
        <v>79</v>
      </c>
      <c r="AW144" s="276" t="s">
        <v>31</v>
      </c>
      <c r="AX144" s="276" t="s">
        <v>77</v>
      </c>
      <c r="AY144" s="279" t="s">
        <v>112</v>
      </c>
    </row>
    <row r="145" spans="1:65" s="125" customFormat="1" ht="14.45" customHeight="1">
      <c r="A145" s="119"/>
      <c r="B145" s="120"/>
      <c r="C145" s="264" t="s">
        <v>228</v>
      </c>
      <c r="D145" s="264" t="s">
        <v>114</v>
      </c>
      <c r="E145" s="265" t="s">
        <v>229</v>
      </c>
      <c r="F145" s="266" t="s">
        <v>230</v>
      </c>
      <c r="G145" s="267" t="s">
        <v>211</v>
      </c>
      <c r="H145" s="268">
        <v>1</v>
      </c>
      <c r="I145" s="5"/>
      <c r="J145" s="269">
        <f>ROUND(I145*H145,2)</f>
        <v>0</v>
      </c>
      <c r="K145" s="266" t="s">
        <v>3</v>
      </c>
      <c r="L145" s="120"/>
      <c r="M145" s="270" t="s">
        <v>3</v>
      </c>
      <c r="N145" s="271" t="s">
        <v>40</v>
      </c>
      <c r="O145" s="162"/>
      <c r="P145" s="272">
        <f>O145*H145</f>
        <v>0</v>
      </c>
      <c r="Q145" s="272">
        <v>0</v>
      </c>
      <c r="R145" s="272">
        <f>Q145*H145</f>
        <v>0</v>
      </c>
      <c r="S145" s="272">
        <v>0</v>
      </c>
      <c r="T145" s="273">
        <f>S145*H145</f>
        <v>0</v>
      </c>
      <c r="U145" s="119"/>
      <c r="V145" s="119"/>
      <c r="W145" s="119"/>
      <c r="X145" s="119"/>
      <c r="Y145" s="119"/>
      <c r="Z145" s="119"/>
      <c r="AA145" s="119"/>
      <c r="AB145" s="119"/>
      <c r="AC145" s="119"/>
      <c r="AD145" s="119"/>
      <c r="AE145" s="119"/>
      <c r="AR145" s="274" t="s">
        <v>119</v>
      </c>
      <c r="AT145" s="274" t="s">
        <v>114</v>
      </c>
      <c r="AU145" s="274" t="s">
        <v>79</v>
      </c>
      <c r="AY145" s="102" t="s">
        <v>112</v>
      </c>
      <c r="BE145" s="275">
        <f>IF(N145="základní",J145,0)</f>
        <v>0</v>
      </c>
      <c r="BF145" s="275">
        <f>IF(N145="snížená",J145,0)</f>
        <v>0</v>
      </c>
      <c r="BG145" s="275">
        <f>IF(N145="zákl. přenesená",J145,0)</f>
        <v>0</v>
      </c>
      <c r="BH145" s="275">
        <f>IF(N145="sníž. přenesená",J145,0)</f>
        <v>0</v>
      </c>
      <c r="BI145" s="275">
        <f>IF(N145="nulová",J145,0)</f>
        <v>0</v>
      </c>
      <c r="BJ145" s="102" t="s">
        <v>77</v>
      </c>
      <c r="BK145" s="275">
        <f>ROUND(I145*H145,2)</f>
        <v>0</v>
      </c>
      <c r="BL145" s="102" t="s">
        <v>119</v>
      </c>
      <c r="BM145" s="274" t="s">
        <v>231</v>
      </c>
    </row>
    <row r="146" spans="1:65" s="276" customFormat="1" ht="11.25">
      <c r="B146" s="277"/>
      <c r="D146" s="278" t="s">
        <v>121</v>
      </c>
      <c r="E146" s="279" t="s">
        <v>3</v>
      </c>
      <c r="F146" s="280" t="s">
        <v>232</v>
      </c>
      <c r="H146" s="281">
        <v>1</v>
      </c>
      <c r="L146" s="277"/>
      <c r="M146" s="282"/>
      <c r="N146" s="283"/>
      <c r="O146" s="283"/>
      <c r="P146" s="283"/>
      <c r="Q146" s="283"/>
      <c r="R146" s="283"/>
      <c r="S146" s="283"/>
      <c r="T146" s="284"/>
      <c r="AT146" s="279" t="s">
        <v>121</v>
      </c>
      <c r="AU146" s="279" t="s">
        <v>79</v>
      </c>
      <c r="AV146" s="276" t="s">
        <v>79</v>
      </c>
      <c r="AW146" s="276" t="s">
        <v>31</v>
      </c>
      <c r="AX146" s="276" t="s">
        <v>77</v>
      </c>
      <c r="AY146" s="279" t="s">
        <v>112</v>
      </c>
    </row>
    <row r="147" spans="1:65" s="125" customFormat="1" ht="14.45" customHeight="1">
      <c r="A147" s="119"/>
      <c r="B147" s="120"/>
      <c r="C147" s="264" t="s">
        <v>233</v>
      </c>
      <c r="D147" s="264" t="s">
        <v>114</v>
      </c>
      <c r="E147" s="265" t="s">
        <v>234</v>
      </c>
      <c r="F147" s="266" t="s">
        <v>235</v>
      </c>
      <c r="G147" s="267" t="s">
        <v>199</v>
      </c>
      <c r="H147" s="268">
        <v>6</v>
      </c>
      <c r="I147" s="5"/>
      <c r="J147" s="269">
        <f>ROUND(I147*H147,2)</f>
        <v>0</v>
      </c>
      <c r="K147" s="266" t="s">
        <v>3</v>
      </c>
      <c r="L147" s="120"/>
      <c r="M147" s="270" t="s">
        <v>3</v>
      </c>
      <c r="N147" s="271" t="s">
        <v>40</v>
      </c>
      <c r="O147" s="162"/>
      <c r="P147" s="272">
        <f>O147*H147</f>
        <v>0</v>
      </c>
      <c r="Q147" s="272">
        <v>0</v>
      </c>
      <c r="R147" s="272">
        <f>Q147*H147</f>
        <v>0</v>
      </c>
      <c r="S147" s="272">
        <v>0</v>
      </c>
      <c r="T147" s="273">
        <f>S147*H147</f>
        <v>0</v>
      </c>
      <c r="U147" s="119"/>
      <c r="V147" s="119"/>
      <c r="W147" s="119"/>
      <c r="X147" s="119"/>
      <c r="Y147" s="119"/>
      <c r="Z147" s="119"/>
      <c r="AA147" s="119"/>
      <c r="AB147" s="119"/>
      <c r="AC147" s="119"/>
      <c r="AD147" s="119"/>
      <c r="AE147" s="119"/>
      <c r="AR147" s="274" t="s">
        <v>119</v>
      </c>
      <c r="AT147" s="274" t="s">
        <v>114</v>
      </c>
      <c r="AU147" s="274" t="s">
        <v>79</v>
      </c>
      <c r="AY147" s="102" t="s">
        <v>112</v>
      </c>
      <c r="BE147" s="275">
        <f>IF(N147="základní",J147,0)</f>
        <v>0</v>
      </c>
      <c r="BF147" s="275">
        <f>IF(N147="snížená",J147,0)</f>
        <v>0</v>
      </c>
      <c r="BG147" s="275">
        <f>IF(N147="zákl. přenesená",J147,0)</f>
        <v>0</v>
      </c>
      <c r="BH147" s="275">
        <f>IF(N147="sníž. přenesená",J147,0)</f>
        <v>0</v>
      </c>
      <c r="BI147" s="275">
        <f>IF(N147="nulová",J147,0)</f>
        <v>0</v>
      </c>
      <c r="BJ147" s="102" t="s">
        <v>77</v>
      </c>
      <c r="BK147" s="275">
        <f>ROUND(I147*H147,2)</f>
        <v>0</v>
      </c>
      <c r="BL147" s="102" t="s">
        <v>119</v>
      </c>
      <c r="BM147" s="274" t="s">
        <v>236</v>
      </c>
    </row>
    <row r="148" spans="1:65" s="276" customFormat="1" ht="11.25">
      <c r="B148" s="277"/>
      <c r="D148" s="278" t="s">
        <v>121</v>
      </c>
      <c r="E148" s="279" t="s">
        <v>3</v>
      </c>
      <c r="F148" s="280" t="s">
        <v>237</v>
      </c>
      <c r="H148" s="281">
        <v>6</v>
      </c>
      <c r="L148" s="277"/>
      <c r="M148" s="282"/>
      <c r="N148" s="283"/>
      <c r="O148" s="283"/>
      <c r="P148" s="283"/>
      <c r="Q148" s="283"/>
      <c r="R148" s="283"/>
      <c r="S148" s="283"/>
      <c r="T148" s="284"/>
      <c r="AT148" s="279" t="s">
        <v>121</v>
      </c>
      <c r="AU148" s="279" t="s">
        <v>79</v>
      </c>
      <c r="AV148" s="276" t="s">
        <v>79</v>
      </c>
      <c r="AW148" s="276" t="s">
        <v>31</v>
      </c>
      <c r="AX148" s="276" t="s">
        <v>77</v>
      </c>
      <c r="AY148" s="279" t="s">
        <v>112</v>
      </c>
    </row>
    <row r="149" spans="1:65" s="125" customFormat="1" ht="14.45" customHeight="1">
      <c r="A149" s="119"/>
      <c r="B149" s="120"/>
      <c r="C149" s="264" t="s">
        <v>238</v>
      </c>
      <c r="D149" s="264" t="s">
        <v>114</v>
      </c>
      <c r="E149" s="265" t="s">
        <v>239</v>
      </c>
      <c r="F149" s="266" t="s">
        <v>240</v>
      </c>
      <c r="G149" s="267" t="s">
        <v>134</v>
      </c>
      <c r="H149" s="268">
        <v>7</v>
      </c>
      <c r="I149" s="5"/>
      <c r="J149" s="269">
        <f>ROUND(I149*H149,2)</f>
        <v>0</v>
      </c>
      <c r="K149" s="266" t="s">
        <v>3</v>
      </c>
      <c r="L149" s="120"/>
      <c r="M149" s="270" t="s">
        <v>3</v>
      </c>
      <c r="N149" s="271" t="s">
        <v>40</v>
      </c>
      <c r="O149" s="162"/>
      <c r="P149" s="272">
        <f>O149*H149</f>
        <v>0</v>
      </c>
      <c r="Q149" s="272">
        <v>0</v>
      </c>
      <c r="R149" s="272">
        <f>Q149*H149</f>
        <v>0</v>
      </c>
      <c r="S149" s="272">
        <v>0</v>
      </c>
      <c r="T149" s="273">
        <f>S149*H149</f>
        <v>0</v>
      </c>
      <c r="U149" s="119"/>
      <c r="V149" s="119"/>
      <c r="W149" s="119"/>
      <c r="X149" s="119"/>
      <c r="Y149" s="119"/>
      <c r="Z149" s="119"/>
      <c r="AA149" s="119"/>
      <c r="AB149" s="119"/>
      <c r="AC149" s="119"/>
      <c r="AD149" s="119"/>
      <c r="AE149" s="119"/>
      <c r="AR149" s="274" t="s">
        <v>119</v>
      </c>
      <c r="AT149" s="274" t="s">
        <v>114</v>
      </c>
      <c r="AU149" s="274" t="s">
        <v>79</v>
      </c>
      <c r="AY149" s="102" t="s">
        <v>112</v>
      </c>
      <c r="BE149" s="275">
        <f>IF(N149="základní",J149,0)</f>
        <v>0</v>
      </c>
      <c r="BF149" s="275">
        <f>IF(N149="snížená",J149,0)</f>
        <v>0</v>
      </c>
      <c r="BG149" s="275">
        <f>IF(N149="zákl. přenesená",J149,0)</f>
        <v>0</v>
      </c>
      <c r="BH149" s="275">
        <f>IF(N149="sníž. přenesená",J149,0)</f>
        <v>0</v>
      </c>
      <c r="BI149" s="275">
        <f>IF(N149="nulová",J149,0)</f>
        <v>0</v>
      </c>
      <c r="BJ149" s="102" t="s">
        <v>77</v>
      </c>
      <c r="BK149" s="275">
        <f>ROUND(I149*H149,2)</f>
        <v>0</v>
      </c>
      <c r="BL149" s="102" t="s">
        <v>119</v>
      </c>
      <c r="BM149" s="274" t="s">
        <v>241</v>
      </c>
    </row>
    <row r="150" spans="1:65" s="276" customFormat="1" ht="11.25">
      <c r="B150" s="277"/>
      <c r="D150" s="278" t="s">
        <v>121</v>
      </c>
      <c r="E150" s="279" t="s">
        <v>3</v>
      </c>
      <c r="F150" s="280" t="s">
        <v>242</v>
      </c>
      <c r="H150" s="281">
        <v>7</v>
      </c>
      <c r="L150" s="277"/>
      <c r="M150" s="282"/>
      <c r="N150" s="283"/>
      <c r="O150" s="283"/>
      <c r="P150" s="283"/>
      <c r="Q150" s="283"/>
      <c r="R150" s="283"/>
      <c r="S150" s="283"/>
      <c r="T150" s="284"/>
      <c r="AT150" s="279" t="s">
        <v>121</v>
      </c>
      <c r="AU150" s="279" t="s">
        <v>79</v>
      </c>
      <c r="AV150" s="276" t="s">
        <v>79</v>
      </c>
      <c r="AW150" s="276" t="s">
        <v>31</v>
      </c>
      <c r="AX150" s="276" t="s">
        <v>77</v>
      </c>
      <c r="AY150" s="279" t="s">
        <v>112</v>
      </c>
    </row>
    <row r="151" spans="1:65" s="125" customFormat="1" ht="14.45" customHeight="1">
      <c r="A151" s="119"/>
      <c r="B151" s="120"/>
      <c r="C151" s="264" t="s">
        <v>243</v>
      </c>
      <c r="D151" s="264" t="s">
        <v>114</v>
      </c>
      <c r="E151" s="265" t="s">
        <v>244</v>
      </c>
      <c r="F151" s="266" t="s">
        <v>245</v>
      </c>
      <c r="G151" s="267" t="s">
        <v>211</v>
      </c>
      <c r="H151" s="268">
        <v>15</v>
      </c>
      <c r="I151" s="5"/>
      <c r="J151" s="269">
        <f>ROUND(I151*H151,2)</f>
        <v>0</v>
      </c>
      <c r="K151" s="266" t="s">
        <v>3</v>
      </c>
      <c r="L151" s="120"/>
      <c r="M151" s="270" t="s">
        <v>3</v>
      </c>
      <c r="N151" s="271" t="s">
        <v>40</v>
      </c>
      <c r="O151" s="162"/>
      <c r="P151" s="272">
        <f>O151*H151</f>
        <v>0</v>
      </c>
      <c r="Q151" s="272">
        <v>0</v>
      </c>
      <c r="R151" s="272">
        <f>Q151*H151</f>
        <v>0</v>
      </c>
      <c r="S151" s="272">
        <v>0</v>
      </c>
      <c r="T151" s="273">
        <f>S151*H151</f>
        <v>0</v>
      </c>
      <c r="U151" s="119"/>
      <c r="V151" s="119"/>
      <c r="W151" s="119"/>
      <c r="X151" s="119"/>
      <c r="Y151" s="119"/>
      <c r="Z151" s="119"/>
      <c r="AA151" s="119"/>
      <c r="AB151" s="119"/>
      <c r="AC151" s="119"/>
      <c r="AD151" s="119"/>
      <c r="AE151" s="119"/>
      <c r="AR151" s="274" t="s">
        <v>119</v>
      </c>
      <c r="AT151" s="274" t="s">
        <v>114</v>
      </c>
      <c r="AU151" s="274" t="s">
        <v>79</v>
      </c>
      <c r="AY151" s="102" t="s">
        <v>112</v>
      </c>
      <c r="BE151" s="275">
        <f>IF(N151="základní",J151,0)</f>
        <v>0</v>
      </c>
      <c r="BF151" s="275">
        <f>IF(N151="snížená",J151,0)</f>
        <v>0</v>
      </c>
      <c r="BG151" s="275">
        <f>IF(N151="zákl. přenesená",J151,0)</f>
        <v>0</v>
      </c>
      <c r="BH151" s="275">
        <f>IF(N151="sníž. přenesená",J151,0)</f>
        <v>0</v>
      </c>
      <c r="BI151" s="275">
        <f>IF(N151="nulová",J151,0)</f>
        <v>0</v>
      </c>
      <c r="BJ151" s="102" t="s">
        <v>77</v>
      </c>
      <c r="BK151" s="275">
        <f>ROUND(I151*H151,2)</f>
        <v>0</v>
      </c>
      <c r="BL151" s="102" t="s">
        <v>119</v>
      </c>
      <c r="BM151" s="274" t="s">
        <v>246</v>
      </c>
    </row>
    <row r="152" spans="1:65" s="276" customFormat="1" ht="11.25">
      <c r="B152" s="277"/>
      <c r="D152" s="278" t="s">
        <v>121</v>
      </c>
      <c r="E152" s="279" t="s">
        <v>3</v>
      </c>
      <c r="F152" s="280" t="s">
        <v>247</v>
      </c>
      <c r="H152" s="281">
        <v>15</v>
      </c>
      <c r="L152" s="277"/>
      <c r="M152" s="282"/>
      <c r="N152" s="283"/>
      <c r="O152" s="283"/>
      <c r="P152" s="283"/>
      <c r="Q152" s="283"/>
      <c r="R152" s="283"/>
      <c r="S152" s="283"/>
      <c r="T152" s="284"/>
      <c r="AT152" s="279" t="s">
        <v>121</v>
      </c>
      <c r="AU152" s="279" t="s">
        <v>79</v>
      </c>
      <c r="AV152" s="276" t="s">
        <v>79</v>
      </c>
      <c r="AW152" s="276" t="s">
        <v>31</v>
      </c>
      <c r="AX152" s="276" t="s">
        <v>77</v>
      </c>
      <c r="AY152" s="279" t="s">
        <v>112</v>
      </c>
    </row>
    <row r="153" spans="1:65" s="125" customFormat="1" ht="14.45" customHeight="1">
      <c r="A153" s="119"/>
      <c r="B153" s="120"/>
      <c r="C153" s="264" t="s">
        <v>248</v>
      </c>
      <c r="D153" s="264" t="s">
        <v>114</v>
      </c>
      <c r="E153" s="265" t="s">
        <v>249</v>
      </c>
      <c r="F153" s="266" t="s">
        <v>250</v>
      </c>
      <c r="G153" s="267" t="s">
        <v>211</v>
      </c>
      <c r="H153" s="268">
        <v>1</v>
      </c>
      <c r="I153" s="5"/>
      <c r="J153" s="269">
        <f>ROUND(I153*H153,2)</f>
        <v>0</v>
      </c>
      <c r="K153" s="266" t="s">
        <v>3</v>
      </c>
      <c r="L153" s="120"/>
      <c r="M153" s="270" t="s">
        <v>3</v>
      </c>
      <c r="N153" s="271" t="s">
        <v>40</v>
      </c>
      <c r="O153" s="162"/>
      <c r="P153" s="272">
        <f>O153*H153</f>
        <v>0</v>
      </c>
      <c r="Q153" s="272">
        <v>0</v>
      </c>
      <c r="R153" s="272">
        <f>Q153*H153</f>
        <v>0</v>
      </c>
      <c r="S153" s="272">
        <v>0</v>
      </c>
      <c r="T153" s="273">
        <f>S153*H153</f>
        <v>0</v>
      </c>
      <c r="U153" s="119"/>
      <c r="V153" s="119"/>
      <c r="W153" s="119"/>
      <c r="X153" s="119"/>
      <c r="Y153" s="119"/>
      <c r="Z153" s="119"/>
      <c r="AA153" s="119"/>
      <c r="AB153" s="119"/>
      <c r="AC153" s="119"/>
      <c r="AD153" s="119"/>
      <c r="AE153" s="119"/>
      <c r="AR153" s="274" t="s">
        <v>119</v>
      </c>
      <c r="AT153" s="274" t="s">
        <v>114</v>
      </c>
      <c r="AU153" s="274" t="s">
        <v>79</v>
      </c>
      <c r="AY153" s="102" t="s">
        <v>112</v>
      </c>
      <c r="BE153" s="275">
        <f>IF(N153="základní",J153,0)</f>
        <v>0</v>
      </c>
      <c r="BF153" s="275">
        <f>IF(N153="snížená",J153,0)</f>
        <v>0</v>
      </c>
      <c r="BG153" s="275">
        <f>IF(N153="zákl. přenesená",J153,0)</f>
        <v>0</v>
      </c>
      <c r="BH153" s="275">
        <f>IF(N153="sníž. přenesená",J153,0)</f>
        <v>0</v>
      </c>
      <c r="BI153" s="275">
        <f>IF(N153="nulová",J153,0)</f>
        <v>0</v>
      </c>
      <c r="BJ153" s="102" t="s">
        <v>77</v>
      </c>
      <c r="BK153" s="275">
        <f>ROUND(I153*H153,2)</f>
        <v>0</v>
      </c>
      <c r="BL153" s="102" t="s">
        <v>119</v>
      </c>
      <c r="BM153" s="274" t="s">
        <v>251</v>
      </c>
    </row>
    <row r="154" spans="1:65" s="276" customFormat="1" ht="11.25">
      <c r="B154" s="277"/>
      <c r="D154" s="278" t="s">
        <v>121</v>
      </c>
      <c r="E154" s="279" t="s">
        <v>3</v>
      </c>
      <c r="F154" s="280" t="s">
        <v>252</v>
      </c>
      <c r="H154" s="281">
        <v>1</v>
      </c>
      <c r="L154" s="277"/>
      <c r="M154" s="282"/>
      <c r="N154" s="283"/>
      <c r="O154" s="283"/>
      <c r="P154" s="283"/>
      <c r="Q154" s="283"/>
      <c r="R154" s="283"/>
      <c r="S154" s="283"/>
      <c r="T154" s="284"/>
      <c r="AT154" s="279" t="s">
        <v>121</v>
      </c>
      <c r="AU154" s="279" t="s">
        <v>79</v>
      </c>
      <c r="AV154" s="276" t="s">
        <v>79</v>
      </c>
      <c r="AW154" s="276" t="s">
        <v>31</v>
      </c>
      <c r="AX154" s="276" t="s">
        <v>77</v>
      </c>
      <c r="AY154" s="279" t="s">
        <v>112</v>
      </c>
    </row>
    <row r="155" spans="1:65" s="125" customFormat="1" ht="14.45" customHeight="1">
      <c r="A155" s="119"/>
      <c r="B155" s="120"/>
      <c r="C155" s="264" t="s">
        <v>8</v>
      </c>
      <c r="D155" s="264" t="s">
        <v>114</v>
      </c>
      <c r="E155" s="265" t="s">
        <v>253</v>
      </c>
      <c r="F155" s="266" t="s">
        <v>254</v>
      </c>
      <c r="G155" s="267" t="s">
        <v>211</v>
      </c>
      <c r="H155" s="268">
        <v>2</v>
      </c>
      <c r="I155" s="5"/>
      <c r="J155" s="269">
        <f>ROUND(I155*H155,2)</f>
        <v>0</v>
      </c>
      <c r="K155" s="266" t="s">
        <v>3</v>
      </c>
      <c r="L155" s="120"/>
      <c r="M155" s="270" t="s">
        <v>3</v>
      </c>
      <c r="N155" s="271" t="s">
        <v>40</v>
      </c>
      <c r="O155" s="162"/>
      <c r="P155" s="272">
        <f>O155*H155</f>
        <v>0</v>
      </c>
      <c r="Q155" s="272">
        <v>0.35743999999999998</v>
      </c>
      <c r="R155" s="272">
        <f>Q155*H155</f>
        <v>0.71487999999999996</v>
      </c>
      <c r="S155" s="272">
        <v>0</v>
      </c>
      <c r="T155" s="273">
        <f>S155*H155</f>
        <v>0</v>
      </c>
      <c r="U155" s="119"/>
      <c r="V155" s="119"/>
      <c r="W155" s="119"/>
      <c r="X155" s="119"/>
      <c r="Y155" s="119"/>
      <c r="Z155" s="119"/>
      <c r="AA155" s="119"/>
      <c r="AB155" s="119"/>
      <c r="AC155" s="119"/>
      <c r="AD155" s="119"/>
      <c r="AE155" s="119"/>
      <c r="AR155" s="274" t="s">
        <v>119</v>
      </c>
      <c r="AT155" s="274" t="s">
        <v>114</v>
      </c>
      <c r="AU155" s="274" t="s">
        <v>79</v>
      </c>
      <c r="AY155" s="102" t="s">
        <v>112</v>
      </c>
      <c r="BE155" s="275">
        <f>IF(N155="základní",J155,0)</f>
        <v>0</v>
      </c>
      <c r="BF155" s="275">
        <f>IF(N155="snížená",J155,0)</f>
        <v>0</v>
      </c>
      <c r="BG155" s="275">
        <f>IF(N155="zákl. přenesená",J155,0)</f>
        <v>0</v>
      </c>
      <c r="BH155" s="275">
        <f>IF(N155="sníž. přenesená",J155,0)</f>
        <v>0</v>
      </c>
      <c r="BI155" s="275">
        <f>IF(N155="nulová",J155,0)</f>
        <v>0</v>
      </c>
      <c r="BJ155" s="102" t="s">
        <v>77</v>
      </c>
      <c r="BK155" s="275">
        <f>ROUND(I155*H155,2)</f>
        <v>0</v>
      </c>
      <c r="BL155" s="102" t="s">
        <v>119</v>
      </c>
      <c r="BM155" s="274" t="s">
        <v>255</v>
      </c>
    </row>
    <row r="156" spans="1:65" s="276" customFormat="1" ht="11.25">
      <c r="B156" s="277"/>
      <c r="D156" s="278" t="s">
        <v>121</v>
      </c>
      <c r="E156" s="279" t="s">
        <v>3</v>
      </c>
      <c r="F156" s="280" t="s">
        <v>256</v>
      </c>
      <c r="H156" s="281">
        <v>2</v>
      </c>
      <c r="L156" s="277"/>
      <c r="M156" s="282"/>
      <c r="N156" s="283"/>
      <c r="O156" s="283"/>
      <c r="P156" s="283"/>
      <c r="Q156" s="283"/>
      <c r="R156" s="283"/>
      <c r="S156" s="283"/>
      <c r="T156" s="284"/>
      <c r="AT156" s="279" t="s">
        <v>121</v>
      </c>
      <c r="AU156" s="279" t="s">
        <v>79</v>
      </c>
      <c r="AV156" s="276" t="s">
        <v>79</v>
      </c>
      <c r="AW156" s="276" t="s">
        <v>31</v>
      </c>
      <c r="AX156" s="276" t="s">
        <v>77</v>
      </c>
      <c r="AY156" s="279" t="s">
        <v>112</v>
      </c>
    </row>
    <row r="157" spans="1:65" s="125" customFormat="1" ht="14.45" customHeight="1">
      <c r="A157" s="119"/>
      <c r="B157" s="120"/>
      <c r="C157" s="264" t="s">
        <v>257</v>
      </c>
      <c r="D157" s="264" t="s">
        <v>114</v>
      </c>
      <c r="E157" s="265" t="s">
        <v>258</v>
      </c>
      <c r="F157" s="266" t="s">
        <v>259</v>
      </c>
      <c r="G157" s="267" t="s">
        <v>211</v>
      </c>
      <c r="H157" s="268">
        <v>2</v>
      </c>
      <c r="I157" s="5"/>
      <c r="J157" s="269">
        <f>ROUND(I157*H157,2)</f>
        <v>0</v>
      </c>
      <c r="K157" s="266" t="s">
        <v>3</v>
      </c>
      <c r="L157" s="120"/>
      <c r="M157" s="270" t="s">
        <v>3</v>
      </c>
      <c r="N157" s="271" t="s">
        <v>40</v>
      </c>
      <c r="O157" s="162"/>
      <c r="P157" s="272">
        <f>O157*H157</f>
        <v>0</v>
      </c>
      <c r="Q157" s="272">
        <v>0</v>
      </c>
      <c r="R157" s="272">
        <f>Q157*H157</f>
        <v>0</v>
      </c>
      <c r="S157" s="272">
        <v>1.31</v>
      </c>
      <c r="T157" s="273">
        <f>S157*H157</f>
        <v>2.62</v>
      </c>
      <c r="U157" s="119"/>
      <c r="V157" s="119"/>
      <c r="W157" s="119"/>
      <c r="X157" s="119"/>
      <c r="Y157" s="119"/>
      <c r="Z157" s="119"/>
      <c r="AA157" s="119"/>
      <c r="AB157" s="119"/>
      <c r="AC157" s="119"/>
      <c r="AD157" s="119"/>
      <c r="AE157" s="119"/>
      <c r="AR157" s="274" t="s">
        <v>119</v>
      </c>
      <c r="AT157" s="274" t="s">
        <v>114</v>
      </c>
      <c r="AU157" s="274" t="s">
        <v>79</v>
      </c>
      <c r="AY157" s="102" t="s">
        <v>112</v>
      </c>
      <c r="BE157" s="275">
        <f>IF(N157="základní",J157,0)</f>
        <v>0</v>
      </c>
      <c r="BF157" s="275">
        <f>IF(N157="snížená",J157,0)</f>
        <v>0</v>
      </c>
      <c r="BG157" s="275">
        <f>IF(N157="zákl. přenesená",J157,0)</f>
        <v>0</v>
      </c>
      <c r="BH157" s="275">
        <f>IF(N157="sníž. přenesená",J157,0)</f>
        <v>0</v>
      </c>
      <c r="BI157" s="275">
        <f>IF(N157="nulová",J157,0)</f>
        <v>0</v>
      </c>
      <c r="BJ157" s="102" t="s">
        <v>77</v>
      </c>
      <c r="BK157" s="275">
        <f>ROUND(I157*H157,2)</f>
        <v>0</v>
      </c>
      <c r="BL157" s="102" t="s">
        <v>119</v>
      </c>
      <c r="BM157" s="274" t="s">
        <v>260</v>
      </c>
    </row>
    <row r="158" spans="1:65" s="276" customFormat="1" ht="11.25">
      <c r="B158" s="277"/>
      <c r="D158" s="278" t="s">
        <v>121</v>
      </c>
      <c r="E158" s="279" t="s">
        <v>3</v>
      </c>
      <c r="F158" s="280" t="s">
        <v>261</v>
      </c>
      <c r="H158" s="281">
        <v>2</v>
      </c>
      <c r="L158" s="277"/>
      <c r="M158" s="282"/>
      <c r="N158" s="283"/>
      <c r="O158" s="283"/>
      <c r="P158" s="283"/>
      <c r="Q158" s="283"/>
      <c r="R158" s="283"/>
      <c r="S158" s="283"/>
      <c r="T158" s="284"/>
      <c r="AT158" s="279" t="s">
        <v>121</v>
      </c>
      <c r="AU158" s="279" t="s">
        <v>79</v>
      </c>
      <c r="AV158" s="276" t="s">
        <v>79</v>
      </c>
      <c r="AW158" s="276" t="s">
        <v>31</v>
      </c>
      <c r="AX158" s="276" t="s">
        <v>77</v>
      </c>
      <c r="AY158" s="279" t="s">
        <v>112</v>
      </c>
    </row>
    <row r="159" spans="1:65" s="125" customFormat="1" ht="14.45" customHeight="1">
      <c r="A159" s="119"/>
      <c r="B159" s="120"/>
      <c r="C159" s="264" t="s">
        <v>262</v>
      </c>
      <c r="D159" s="264" t="s">
        <v>114</v>
      </c>
      <c r="E159" s="265" t="s">
        <v>263</v>
      </c>
      <c r="F159" s="266" t="s">
        <v>264</v>
      </c>
      <c r="G159" s="267" t="s">
        <v>211</v>
      </c>
      <c r="H159" s="268">
        <v>2</v>
      </c>
      <c r="I159" s="5"/>
      <c r="J159" s="269">
        <f>ROUND(I159*H159,2)</f>
        <v>0</v>
      </c>
      <c r="K159" s="266" t="s">
        <v>3</v>
      </c>
      <c r="L159" s="120"/>
      <c r="M159" s="270" t="s">
        <v>3</v>
      </c>
      <c r="N159" s="271" t="s">
        <v>40</v>
      </c>
      <c r="O159" s="162"/>
      <c r="P159" s="272">
        <f>O159*H159</f>
        <v>0</v>
      </c>
      <c r="Q159" s="272">
        <v>0</v>
      </c>
      <c r="R159" s="272">
        <f>Q159*H159</f>
        <v>0</v>
      </c>
      <c r="S159" s="272">
        <v>0.48199999999999998</v>
      </c>
      <c r="T159" s="273">
        <f>S159*H159</f>
        <v>0.96399999999999997</v>
      </c>
      <c r="U159" s="119"/>
      <c r="V159" s="119"/>
      <c r="W159" s="119"/>
      <c r="X159" s="119"/>
      <c r="Y159" s="119"/>
      <c r="Z159" s="119"/>
      <c r="AA159" s="119"/>
      <c r="AB159" s="119"/>
      <c r="AC159" s="119"/>
      <c r="AD159" s="119"/>
      <c r="AE159" s="119"/>
      <c r="AR159" s="274" t="s">
        <v>119</v>
      </c>
      <c r="AT159" s="274" t="s">
        <v>114</v>
      </c>
      <c r="AU159" s="274" t="s">
        <v>79</v>
      </c>
      <c r="AY159" s="102" t="s">
        <v>112</v>
      </c>
      <c r="BE159" s="275">
        <f>IF(N159="základní",J159,0)</f>
        <v>0</v>
      </c>
      <c r="BF159" s="275">
        <f>IF(N159="snížená",J159,0)</f>
        <v>0</v>
      </c>
      <c r="BG159" s="275">
        <f>IF(N159="zákl. přenesená",J159,0)</f>
        <v>0</v>
      </c>
      <c r="BH159" s="275">
        <f>IF(N159="sníž. přenesená",J159,0)</f>
        <v>0</v>
      </c>
      <c r="BI159" s="275">
        <f>IF(N159="nulová",J159,0)</f>
        <v>0</v>
      </c>
      <c r="BJ159" s="102" t="s">
        <v>77</v>
      </c>
      <c r="BK159" s="275">
        <f>ROUND(I159*H159,2)</f>
        <v>0</v>
      </c>
      <c r="BL159" s="102" t="s">
        <v>119</v>
      </c>
      <c r="BM159" s="274" t="s">
        <v>265</v>
      </c>
    </row>
    <row r="160" spans="1:65" s="276" customFormat="1" ht="11.25">
      <c r="B160" s="277"/>
      <c r="D160" s="278" t="s">
        <v>121</v>
      </c>
      <c r="E160" s="279" t="s">
        <v>3</v>
      </c>
      <c r="F160" s="280" t="s">
        <v>266</v>
      </c>
      <c r="H160" s="281">
        <v>2</v>
      </c>
      <c r="L160" s="277"/>
      <c r="M160" s="282"/>
      <c r="N160" s="283"/>
      <c r="O160" s="283"/>
      <c r="P160" s="283"/>
      <c r="Q160" s="283"/>
      <c r="R160" s="283"/>
      <c r="S160" s="283"/>
      <c r="T160" s="284"/>
      <c r="AT160" s="279" t="s">
        <v>121</v>
      </c>
      <c r="AU160" s="279" t="s">
        <v>79</v>
      </c>
      <c r="AV160" s="276" t="s">
        <v>79</v>
      </c>
      <c r="AW160" s="276" t="s">
        <v>31</v>
      </c>
      <c r="AX160" s="276" t="s">
        <v>77</v>
      </c>
      <c r="AY160" s="279" t="s">
        <v>112</v>
      </c>
    </row>
    <row r="161" spans="1:65" s="251" customFormat="1" ht="22.9" customHeight="1">
      <c r="B161" s="252"/>
      <c r="D161" s="253" t="s">
        <v>68</v>
      </c>
      <c r="E161" s="262" t="s">
        <v>267</v>
      </c>
      <c r="F161" s="262" t="s">
        <v>268</v>
      </c>
      <c r="J161" s="263">
        <f>BK161</f>
        <v>0</v>
      </c>
      <c r="L161" s="252"/>
      <c r="M161" s="256"/>
      <c r="N161" s="257"/>
      <c r="O161" s="257"/>
      <c r="P161" s="258">
        <f>P162</f>
        <v>0</v>
      </c>
      <c r="Q161" s="257"/>
      <c r="R161" s="258">
        <f>R162</f>
        <v>0</v>
      </c>
      <c r="S161" s="257"/>
      <c r="T161" s="259">
        <f>T162</f>
        <v>0</v>
      </c>
      <c r="AR161" s="253" t="s">
        <v>77</v>
      </c>
      <c r="AT161" s="260" t="s">
        <v>68</v>
      </c>
      <c r="AU161" s="260" t="s">
        <v>77</v>
      </c>
      <c r="AY161" s="253" t="s">
        <v>112</v>
      </c>
      <c r="BK161" s="261">
        <f>BK162</f>
        <v>0</v>
      </c>
    </row>
    <row r="162" spans="1:65" s="125" customFormat="1" ht="24.2" customHeight="1">
      <c r="A162" s="119"/>
      <c r="B162" s="120"/>
      <c r="C162" s="264" t="s">
        <v>269</v>
      </c>
      <c r="D162" s="264" t="s">
        <v>114</v>
      </c>
      <c r="E162" s="265" t="s">
        <v>270</v>
      </c>
      <c r="F162" s="266" t="s">
        <v>271</v>
      </c>
      <c r="G162" s="267" t="s">
        <v>152</v>
      </c>
      <c r="H162" s="268">
        <v>66.003</v>
      </c>
      <c r="I162" s="5"/>
      <c r="J162" s="269">
        <f>ROUND(I162*H162,2)</f>
        <v>0</v>
      </c>
      <c r="K162" s="266" t="s">
        <v>135</v>
      </c>
      <c r="L162" s="120"/>
      <c r="M162" s="270" t="s">
        <v>3</v>
      </c>
      <c r="N162" s="271" t="s">
        <v>40</v>
      </c>
      <c r="O162" s="162"/>
      <c r="P162" s="272">
        <f>O162*H162</f>
        <v>0</v>
      </c>
      <c r="Q162" s="272">
        <v>0</v>
      </c>
      <c r="R162" s="272">
        <f>Q162*H162</f>
        <v>0</v>
      </c>
      <c r="S162" s="272">
        <v>0</v>
      </c>
      <c r="T162" s="273">
        <f>S162*H162</f>
        <v>0</v>
      </c>
      <c r="U162" s="119"/>
      <c r="V162" s="119"/>
      <c r="W162" s="119"/>
      <c r="X162" s="119"/>
      <c r="Y162" s="119"/>
      <c r="Z162" s="119"/>
      <c r="AA162" s="119"/>
      <c r="AB162" s="119"/>
      <c r="AC162" s="119"/>
      <c r="AD162" s="119"/>
      <c r="AE162" s="119"/>
      <c r="AR162" s="274" t="s">
        <v>119</v>
      </c>
      <c r="AT162" s="274" t="s">
        <v>114</v>
      </c>
      <c r="AU162" s="274" t="s">
        <v>79</v>
      </c>
      <c r="AY162" s="102" t="s">
        <v>112</v>
      </c>
      <c r="BE162" s="275">
        <f>IF(N162="základní",J162,0)</f>
        <v>0</v>
      </c>
      <c r="BF162" s="275">
        <f>IF(N162="snížená",J162,0)</f>
        <v>0</v>
      </c>
      <c r="BG162" s="275">
        <f>IF(N162="zákl. přenesená",J162,0)</f>
        <v>0</v>
      </c>
      <c r="BH162" s="275">
        <f>IF(N162="sníž. přenesená",J162,0)</f>
        <v>0</v>
      </c>
      <c r="BI162" s="275">
        <f>IF(N162="nulová",J162,0)</f>
        <v>0</v>
      </c>
      <c r="BJ162" s="102" t="s">
        <v>77</v>
      </c>
      <c r="BK162" s="275">
        <f>ROUND(I162*H162,2)</f>
        <v>0</v>
      </c>
      <c r="BL162" s="102" t="s">
        <v>119</v>
      </c>
      <c r="BM162" s="274" t="s">
        <v>272</v>
      </c>
    </row>
    <row r="163" spans="1:65" s="251" customFormat="1" ht="25.9" customHeight="1">
      <c r="B163" s="252"/>
      <c r="D163" s="253" t="s">
        <v>68</v>
      </c>
      <c r="E163" s="254" t="s">
        <v>273</v>
      </c>
      <c r="F163" s="254" t="s">
        <v>274</v>
      </c>
      <c r="J163" s="255">
        <f>BK163</f>
        <v>0</v>
      </c>
      <c r="L163" s="252"/>
      <c r="M163" s="256"/>
      <c r="N163" s="257"/>
      <c r="O163" s="257"/>
      <c r="P163" s="258">
        <f>P164+P175</f>
        <v>0</v>
      </c>
      <c r="Q163" s="257"/>
      <c r="R163" s="258">
        <f>R164+R175</f>
        <v>0.77604000000000006</v>
      </c>
      <c r="S163" s="257"/>
      <c r="T163" s="259">
        <f>T164+T175</f>
        <v>0</v>
      </c>
      <c r="AR163" s="253" t="s">
        <v>79</v>
      </c>
      <c r="AT163" s="260" t="s">
        <v>68</v>
      </c>
      <c r="AU163" s="260" t="s">
        <v>69</v>
      </c>
      <c r="AY163" s="253" t="s">
        <v>112</v>
      </c>
      <c r="BK163" s="261">
        <f>BK164+BK175</f>
        <v>0</v>
      </c>
    </row>
    <row r="164" spans="1:65" s="251" customFormat="1" ht="22.9" customHeight="1">
      <c r="B164" s="252"/>
      <c r="D164" s="253" t="s">
        <v>68</v>
      </c>
      <c r="E164" s="262" t="s">
        <v>275</v>
      </c>
      <c r="F164" s="262" t="s">
        <v>276</v>
      </c>
      <c r="J164" s="263">
        <f>BK164</f>
        <v>0</v>
      </c>
      <c r="L164" s="252"/>
      <c r="M164" s="256"/>
      <c r="N164" s="257"/>
      <c r="O164" s="257"/>
      <c r="P164" s="258">
        <f>SUM(P165:P174)</f>
        <v>0</v>
      </c>
      <c r="Q164" s="257"/>
      <c r="R164" s="258">
        <f>SUM(R165:R174)</f>
        <v>0.77584000000000009</v>
      </c>
      <c r="S164" s="257"/>
      <c r="T164" s="259">
        <f>SUM(T165:T174)</f>
        <v>0</v>
      </c>
      <c r="AR164" s="253" t="s">
        <v>79</v>
      </c>
      <c r="AT164" s="260" t="s">
        <v>68</v>
      </c>
      <c r="AU164" s="260" t="s">
        <v>77</v>
      </c>
      <c r="AY164" s="253" t="s">
        <v>112</v>
      </c>
      <c r="BK164" s="261">
        <f>SUM(BK165:BK174)</f>
        <v>0</v>
      </c>
    </row>
    <row r="165" spans="1:65" s="125" customFormat="1" ht="14.45" customHeight="1">
      <c r="A165" s="119"/>
      <c r="B165" s="120"/>
      <c r="C165" s="264" t="s">
        <v>277</v>
      </c>
      <c r="D165" s="264" t="s">
        <v>114</v>
      </c>
      <c r="E165" s="265" t="s">
        <v>278</v>
      </c>
      <c r="F165" s="266" t="s">
        <v>279</v>
      </c>
      <c r="G165" s="267" t="s">
        <v>134</v>
      </c>
      <c r="H165" s="268">
        <v>32.5</v>
      </c>
      <c r="I165" s="5"/>
      <c r="J165" s="269">
        <f>ROUND(I165*H165,2)</f>
        <v>0</v>
      </c>
      <c r="K165" s="266" t="s">
        <v>135</v>
      </c>
      <c r="L165" s="120"/>
      <c r="M165" s="270" t="s">
        <v>3</v>
      </c>
      <c r="N165" s="271" t="s">
        <v>40</v>
      </c>
      <c r="O165" s="162"/>
      <c r="P165" s="272">
        <f>O165*H165</f>
        <v>0</v>
      </c>
      <c r="Q165" s="272">
        <v>0</v>
      </c>
      <c r="R165" s="272">
        <f>Q165*H165</f>
        <v>0</v>
      </c>
      <c r="S165" s="272">
        <v>0</v>
      </c>
      <c r="T165" s="273">
        <f>S165*H165</f>
        <v>0</v>
      </c>
      <c r="U165" s="119"/>
      <c r="V165" s="119"/>
      <c r="W165" s="119"/>
      <c r="X165" s="119"/>
      <c r="Y165" s="119"/>
      <c r="Z165" s="119"/>
      <c r="AA165" s="119"/>
      <c r="AB165" s="119"/>
      <c r="AC165" s="119"/>
      <c r="AD165" s="119"/>
      <c r="AE165" s="119"/>
      <c r="AR165" s="274" t="s">
        <v>218</v>
      </c>
      <c r="AT165" s="274" t="s">
        <v>114</v>
      </c>
      <c r="AU165" s="274" t="s">
        <v>79</v>
      </c>
      <c r="AY165" s="102" t="s">
        <v>112</v>
      </c>
      <c r="BE165" s="275">
        <f>IF(N165="základní",J165,0)</f>
        <v>0</v>
      </c>
      <c r="BF165" s="275">
        <f>IF(N165="snížená",J165,0)</f>
        <v>0</v>
      </c>
      <c r="BG165" s="275">
        <f>IF(N165="zákl. přenesená",J165,0)</f>
        <v>0</v>
      </c>
      <c r="BH165" s="275">
        <f>IF(N165="sníž. přenesená",J165,0)</f>
        <v>0</v>
      </c>
      <c r="BI165" s="275">
        <f>IF(N165="nulová",J165,0)</f>
        <v>0</v>
      </c>
      <c r="BJ165" s="102" t="s">
        <v>77</v>
      </c>
      <c r="BK165" s="275">
        <f>ROUND(I165*H165,2)</f>
        <v>0</v>
      </c>
      <c r="BL165" s="102" t="s">
        <v>218</v>
      </c>
      <c r="BM165" s="274" t="s">
        <v>280</v>
      </c>
    </row>
    <row r="166" spans="1:65" s="125" customFormat="1" ht="58.5">
      <c r="A166" s="119"/>
      <c r="B166" s="120"/>
      <c r="C166" s="119"/>
      <c r="D166" s="278" t="s">
        <v>188</v>
      </c>
      <c r="E166" s="119"/>
      <c r="F166" s="302" t="s">
        <v>281</v>
      </c>
      <c r="G166" s="119"/>
      <c r="H166" s="119"/>
      <c r="I166" s="119"/>
      <c r="J166" s="119"/>
      <c r="K166" s="119"/>
      <c r="L166" s="120"/>
      <c r="M166" s="303"/>
      <c r="N166" s="304"/>
      <c r="O166" s="162"/>
      <c r="P166" s="162"/>
      <c r="Q166" s="162"/>
      <c r="R166" s="162"/>
      <c r="S166" s="162"/>
      <c r="T166" s="163"/>
      <c r="U166" s="119"/>
      <c r="V166" s="119"/>
      <c r="W166" s="119"/>
      <c r="X166" s="119"/>
      <c r="Y166" s="119"/>
      <c r="Z166" s="119"/>
      <c r="AA166" s="119"/>
      <c r="AB166" s="119"/>
      <c r="AC166" s="119"/>
      <c r="AD166" s="119"/>
      <c r="AE166" s="119"/>
      <c r="AT166" s="102" t="s">
        <v>188</v>
      </c>
      <c r="AU166" s="102" t="s">
        <v>79</v>
      </c>
    </row>
    <row r="167" spans="1:65" s="276" customFormat="1" ht="11.25">
      <c r="B167" s="277"/>
      <c r="D167" s="278" t="s">
        <v>121</v>
      </c>
      <c r="E167" s="279" t="s">
        <v>3</v>
      </c>
      <c r="F167" s="280" t="s">
        <v>282</v>
      </c>
      <c r="H167" s="281">
        <v>32.5</v>
      </c>
      <c r="L167" s="277"/>
      <c r="M167" s="282"/>
      <c r="N167" s="283"/>
      <c r="O167" s="283"/>
      <c r="P167" s="283"/>
      <c r="Q167" s="283"/>
      <c r="R167" s="283"/>
      <c r="S167" s="283"/>
      <c r="T167" s="284"/>
      <c r="AT167" s="279" t="s">
        <v>121</v>
      </c>
      <c r="AU167" s="279" t="s">
        <v>79</v>
      </c>
      <c r="AV167" s="276" t="s">
        <v>79</v>
      </c>
      <c r="AW167" s="276" t="s">
        <v>31</v>
      </c>
      <c r="AX167" s="276" t="s">
        <v>77</v>
      </c>
      <c r="AY167" s="279" t="s">
        <v>112</v>
      </c>
    </row>
    <row r="168" spans="1:65" s="125" customFormat="1" ht="14.45" customHeight="1">
      <c r="A168" s="119"/>
      <c r="B168" s="120"/>
      <c r="C168" s="293" t="s">
        <v>283</v>
      </c>
      <c r="D168" s="293" t="s">
        <v>178</v>
      </c>
      <c r="E168" s="294" t="s">
        <v>284</v>
      </c>
      <c r="F168" s="295" t="s">
        <v>285</v>
      </c>
      <c r="G168" s="296" t="s">
        <v>199</v>
      </c>
      <c r="H168" s="297">
        <v>65</v>
      </c>
      <c r="I168" s="6"/>
      <c r="J168" s="298">
        <f>ROUND(I168*H168,2)</f>
        <v>0</v>
      </c>
      <c r="K168" s="295" t="s">
        <v>3</v>
      </c>
      <c r="L168" s="299"/>
      <c r="M168" s="300" t="s">
        <v>3</v>
      </c>
      <c r="N168" s="301" t="s">
        <v>40</v>
      </c>
      <c r="O168" s="162"/>
      <c r="P168" s="272">
        <f>O168*H168</f>
        <v>0</v>
      </c>
      <c r="Q168" s="272">
        <v>1.6000000000000001E-3</v>
      </c>
      <c r="R168" s="272">
        <f>Q168*H168</f>
        <v>0.10400000000000001</v>
      </c>
      <c r="S168" s="272">
        <v>0</v>
      </c>
      <c r="T168" s="273">
        <f>S168*H168</f>
        <v>0</v>
      </c>
      <c r="U168" s="119"/>
      <c r="V168" s="119"/>
      <c r="W168" s="119"/>
      <c r="X168" s="119"/>
      <c r="Y168" s="119"/>
      <c r="Z168" s="119"/>
      <c r="AA168" s="119"/>
      <c r="AB168" s="119"/>
      <c r="AC168" s="119"/>
      <c r="AD168" s="119"/>
      <c r="AE168" s="119"/>
      <c r="AR168" s="274" t="s">
        <v>223</v>
      </c>
      <c r="AT168" s="274" t="s">
        <v>178</v>
      </c>
      <c r="AU168" s="274" t="s">
        <v>79</v>
      </c>
      <c r="AY168" s="102" t="s">
        <v>112</v>
      </c>
      <c r="BE168" s="275">
        <f>IF(N168="základní",J168,0)</f>
        <v>0</v>
      </c>
      <c r="BF168" s="275">
        <f>IF(N168="snížená",J168,0)</f>
        <v>0</v>
      </c>
      <c r="BG168" s="275">
        <f>IF(N168="zákl. přenesená",J168,0)</f>
        <v>0</v>
      </c>
      <c r="BH168" s="275">
        <f>IF(N168="sníž. přenesená",J168,0)</f>
        <v>0</v>
      </c>
      <c r="BI168" s="275">
        <f>IF(N168="nulová",J168,0)</f>
        <v>0</v>
      </c>
      <c r="BJ168" s="102" t="s">
        <v>77</v>
      </c>
      <c r="BK168" s="275">
        <f>ROUND(I168*H168,2)</f>
        <v>0</v>
      </c>
      <c r="BL168" s="102" t="s">
        <v>218</v>
      </c>
      <c r="BM168" s="274" t="s">
        <v>286</v>
      </c>
    </row>
    <row r="169" spans="1:65" s="276" customFormat="1" ht="11.25">
      <c r="B169" s="277"/>
      <c r="D169" s="278" t="s">
        <v>121</v>
      </c>
      <c r="E169" s="279" t="s">
        <v>3</v>
      </c>
      <c r="F169" s="280" t="s">
        <v>287</v>
      </c>
      <c r="H169" s="281">
        <v>65</v>
      </c>
      <c r="L169" s="277"/>
      <c r="M169" s="282"/>
      <c r="N169" s="283"/>
      <c r="O169" s="283"/>
      <c r="P169" s="283"/>
      <c r="Q169" s="283"/>
      <c r="R169" s="283"/>
      <c r="S169" s="283"/>
      <c r="T169" s="284"/>
      <c r="AT169" s="279" t="s">
        <v>121</v>
      </c>
      <c r="AU169" s="279" t="s">
        <v>79</v>
      </c>
      <c r="AV169" s="276" t="s">
        <v>79</v>
      </c>
      <c r="AW169" s="276" t="s">
        <v>31</v>
      </c>
      <c r="AX169" s="276" t="s">
        <v>77</v>
      </c>
      <c r="AY169" s="279" t="s">
        <v>112</v>
      </c>
    </row>
    <row r="170" spans="1:65" s="125" customFormat="1" ht="24.2" customHeight="1">
      <c r="A170" s="119"/>
      <c r="B170" s="120"/>
      <c r="C170" s="264" t="s">
        <v>288</v>
      </c>
      <c r="D170" s="264" t="s">
        <v>114</v>
      </c>
      <c r="E170" s="265" t="s">
        <v>289</v>
      </c>
      <c r="F170" s="266" t="s">
        <v>290</v>
      </c>
      <c r="G170" s="267" t="s">
        <v>134</v>
      </c>
      <c r="H170" s="268">
        <v>32.5</v>
      </c>
      <c r="I170" s="5"/>
      <c r="J170" s="269">
        <f>ROUND(I170*H170,2)</f>
        <v>0</v>
      </c>
      <c r="K170" s="266" t="s">
        <v>135</v>
      </c>
      <c r="L170" s="120"/>
      <c r="M170" s="270" t="s">
        <v>3</v>
      </c>
      <c r="N170" s="271" t="s">
        <v>40</v>
      </c>
      <c r="O170" s="162"/>
      <c r="P170" s="272">
        <f>O170*H170</f>
        <v>0</v>
      </c>
      <c r="Q170" s="272">
        <v>2.5999999999999998E-4</v>
      </c>
      <c r="R170" s="272">
        <f>Q170*H170</f>
        <v>8.4499999999999992E-3</v>
      </c>
      <c r="S170" s="272">
        <v>0</v>
      </c>
      <c r="T170" s="273">
        <f>S170*H170</f>
        <v>0</v>
      </c>
      <c r="U170" s="119"/>
      <c r="V170" s="119"/>
      <c r="W170" s="119"/>
      <c r="X170" s="119"/>
      <c r="Y170" s="119"/>
      <c r="Z170" s="119"/>
      <c r="AA170" s="119"/>
      <c r="AB170" s="119"/>
      <c r="AC170" s="119"/>
      <c r="AD170" s="119"/>
      <c r="AE170" s="119"/>
      <c r="AR170" s="274" t="s">
        <v>218</v>
      </c>
      <c r="AT170" s="274" t="s">
        <v>114</v>
      </c>
      <c r="AU170" s="274" t="s">
        <v>79</v>
      </c>
      <c r="AY170" s="102" t="s">
        <v>112</v>
      </c>
      <c r="BE170" s="275">
        <f>IF(N170="základní",J170,0)</f>
        <v>0</v>
      </c>
      <c r="BF170" s="275">
        <f>IF(N170="snížená",J170,0)</f>
        <v>0</v>
      </c>
      <c r="BG170" s="275">
        <f>IF(N170="zákl. přenesená",J170,0)</f>
        <v>0</v>
      </c>
      <c r="BH170" s="275">
        <f>IF(N170="sníž. přenesená",J170,0)</f>
        <v>0</v>
      </c>
      <c r="BI170" s="275">
        <f>IF(N170="nulová",J170,0)</f>
        <v>0</v>
      </c>
      <c r="BJ170" s="102" t="s">
        <v>77</v>
      </c>
      <c r="BK170" s="275">
        <f>ROUND(I170*H170,2)</f>
        <v>0</v>
      </c>
      <c r="BL170" s="102" t="s">
        <v>218</v>
      </c>
      <c r="BM170" s="274" t="s">
        <v>291</v>
      </c>
    </row>
    <row r="171" spans="1:65" s="125" customFormat="1" ht="58.5">
      <c r="A171" s="119"/>
      <c r="B171" s="120"/>
      <c r="C171" s="119"/>
      <c r="D171" s="278" t="s">
        <v>188</v>
      </c>
      <c r="E171" s="119"/>
      <c r="F171" s="302" t="s">
        <v>281</v>
      </c>
      <c r="G171" s="119"/>
      <c r="H171" s="119"/>
      <c r="I171" s="119"/>
      <c r="J171" s="119"/>
      <c r="K171" s="119"/>
      <c r="L171" s="120"/>
      <c r="M171" s="303"/>
      <c r="N171" s="304"/>
      <c r="O171" s="162"/>
      <c r="P171" s="162"/>
      <c r="Q171" s="162"/>
      <c r="R171" s="162"/>
      <c r="S171" s="162"/>
      <c r="T171" s="163"/>
      <c r="U171" s="119"/>
      <c r="V171" s="119"/>
      <c r="W171" s="119"/>
      <c r="X171" s="119"/>
      <c r="Y171" s="119"/>
      <c r="Z171" s="119"/>
      <c r="AA171" s="119"/>
      <c r="AB171" s="119"/>
      <c r="AC171" s="119"/>
      <c r="AD171" s="119"/>
      <c r="AE171" s="119"/>
      <c r="AT171" s="102" t="s">
        <v>188</v>
      </c>
      <c r="AU171" s="102" t="s">
        <v>79</v>
      </c>
    </row>
    <row r="172" spans="1:65" s="276" customFormat="1" ht="11.25">
      <c r="B172" s="277"/>
      <c r="D172" s="278" t="s">
        <v>121</v>
      </c>
      <c r="E172" s="279" t="s">
        <v>3</v>
      </c>
      <c r="F172" s="280" t="s">
        <v>292</v>
      </c>
      <c r="H172" s="281">
        <v>32.5</v>
      </c>
      <c r="L172" s="277"/>
      <c r="M172" s="282"/>
      <c r="N172" s="283"/>
      <c r="O172" s="283"/>
      <c r="P172" s="283"/>
      <c r="Q172" s="283"/>
      <c r="R172" s="283"/>
      <c r="S172" s="283"/>
      <c r="T172" s="284"/>
      <c r="AT172" s="279" t="s">
        <v>121</v>
      </c>
      <c r="AU172" s="279" t="s">
        <v>79</v>
      </c>
      <c r="AV172" s="276" t="s">
        <v>79</v>
      </c>
      <c r="AW172" s="276" t="s">
        <v>31</v>
      </c>
      <c r="AX172" s="276" t="s">
        <v>77</v>
      </c>
      <c r="AY172" s="279" t="s">
        <v>112</v>
      </c>
    </row>
    <row r="173" spans="1:65" s="125" customFormat="1" ht="14.45" customHeight="1">
      <c r="A173" s="119"/>
      <c r="B173" s="120"/>
      <c r="C173" s="293" t="s">
        <v>293</v>
      </c>
      <c r="D173" s="293" t="s">
        <v>178</v>
      </c>
      <c r="E173" s="294" t="s">
        <v>294</v>
      </c>
      <c r="F173" s="295" t="s">
        <v>295</v>
      </c>
      <c r="G173" s="296" t="s">
        <v>134</v>
      </c>
      <c r="H173" s="297">
        <v>35.1</v>
      </c>
      <c r="I173" s="6"/>
      <c r="J173" s="298">
        <f>ROUND(I173*H173,2)</f>
        <v>0</v>
      </c>
      <c r="K173" s="295" t="s">
        <v>3</v>
      </c>
      <c r="L173" s="299"/>
      <c r="M173" s="300" t="s">
        <v>3</v>
      </c>
      <c r="N173" s="301" t="s">
        <v>40</v>
      </c>
      <c r="O173" s="162"/>
      <c r="P173" s="272">
        <f>O173*H173</f>
        <v>0</v>
      </c>
      <c r="Q173" s="272">
        <v>1.89E-2</v>
      </c>
      <c r="R173" s="272">
        <f>Q173*H173</f>
        <v>0.66339000000000004</v>
      </c>
      <c r="S173" s="272">
        <v>0</v>
      </c>
      <c r="T173" s="273">
        <f>S173*H173</f>
        <v>0</v>
      </c>
      <c r="U173" s="119"/>
      <c r="V173" s="119"/>
      <c r="W173" s="119"/>
      <c r="X173" s="119"/>
      <c r="Y173" s="119"/>
      <c r="Z173" s="119"/>
      <c r="AA173" s="119"/>
      <c r="AB173" s="119"/>
      <c r="AC173" s="119"/>
      <c r="AD173" s="119"/>
      <c r="AE173" s="119"/>
      <c r="AR173" s="274" t="s">
        <v>223</v>
      </c>
      <c r="AT173" s="274" t="s">
        <v>178</v>
      </c>
      <c r="AU173" s="274" t="s">
        <v>79</v>
      </c>
      <c r="AY173" s="102" t="s">
        <v>112</v>
      </c>
      <c r="BE173" s="275">
        <f>IF(N173="základní",J173,0)</f>
        <v>0</v>
      </c>
      <c r="BF173" s="275">
        <f>IF(N173="snížená",J173,0)</f>
        <v>0</v>
      </c>
      <c r="BG173" s="275">
        <f>IF(N173="zákl. přenesená",J173,0)</f>
        <v>0</v>
      </c>
      <c r="BH173" s="275">
        <f>IF(N173="sníž. přenesená",J173,0)</f>
        <v>0</v>
      </c>
      <c r="BI173" s="275">
        <f>IF(N173="nulová",J173,0)</f>
        <v>0</v>
      </c>
      <c r="BJ173" s="102" t="s">
        <v>77</v>
      </c>
      <c r="BK173" s="275">
        <f>ROUND(I173*H173,2)</f>
        <v>0</v>
      </c>
      <c r="BL173" s="102" t="s">
        <v>218</v>
      </c>
      <c r="BM173" s="274" t="s">
        <v>296</v>
      </c>
    </row>
    <row r="174" spans="1:65" s="276" customFormat="1" ht="11.25">
      <c r="B174" s="277"/>
      <c r="D174" s="278" t="s">
        <v>121</v>
      </c>
      <c r="F174" s="280" t="s">
        <v>297</v>
      </c>
      <c r="H174" s="281">
        <v>35.1</v>
      </c>
      <c r="L174" s="277"/>
      <c r="M174" s="282"/>
      <c r="N174" s="283"/>
      <c r="O174" s="283"/>
      <c r="P174" s="283"/>
      <c r="Q174" s="283"/>
      <c r="R174" s="283"/>
      <c r="S174" s="283"/>
      <c r="T174" s="284"/>
      <c r="AT174" s="279" t="s">
        <v>121</v>
      </c>
      <c r="AU174" s="279" t="s">
        <v>79</v>
      </c>
      <c r="AV174" s="276" t="s">
        <v>79</v>
      </c>
      <c r="AW174" s="276" t="s">
        <v>4</v>
      </c>
      <c r="AX174" s="276" t="s">
        <v>77</v>
      </c>
      <c r="AY174" s="279" t="s">
        <v>112</v>
      </c>
    </row>
    <row r="175" spans="1:65" s="251" customFormat="1" ht="22.9" customHeight="1">
      <c r="B175" s="252"/>
      <c r="D175" s="253" t="s">
        <v>68</v>
      </c>
      <c r="E175" s="262" t="s">
        <v>298</v>
      </c>
      <c r="F175" s="262" t="s">
        <v>299</v>
      </c>
      <c r="J175" s="263">
        <f>BK175</f>
        <v>0</v>
      </c>
      <c r="L175" s="252"/>
      <c r="M175" s="256"/>
      <c r="N175" s="257"/>
      <c r="O175" s="257"/>
      <c r="P175" s="258">
        <f>SUM(P176:P179)</f>
        <v>0</v>
      </c>
      <c r="Q175" s="257"/>
      <c r="R175" s="258">
        <f>SUM(R176:R179)</f>
        <v>2.0000000000000001E-4</v>
      </c>
      <c r="S175" s="257"/>
      <c r="T175" s="259">
        <f>SUM(T176:T179)</f>
        <v>0</v>
      </c>
      <c r="AR175" s="253" t="s">
        <v>79</v>
      </c>
      <c r="AT175" s="260" t="s">
        <v>68</v>
      </c>
      <c r="AU175" s="260" t="s">
        <v>77</v>
      </c>
      <c r="AY175" s="253" t="s">
        <v>112</v>
      </c>
      <c r="BK175" s="261">
        <f>SUM(BK176:BK179)</f>
        <v>0</v>
      </c>
    </row>
    <row r="176" spans="1:65" s="125" customFormat="1" ht="14.45" customHeight="1">
      <c r="A176" s="119"/>
      <c r="B176" s="120"/>
      <c r="C176" s="264" t="s">
        <v>300</v>
      </c>
      <c r="D176" s="264" t="s">
        <v>114</v>
      </c>
      <c r="E176" s="265" t="s">
        <v>301</v>
      </c>
      <c r="F176" s="266" t="s">
        <v>302</v>
      </c>
      <c r="G176" s="267" t="s">
        <v>211</v>
      </c>
      <c r="H176" s="268">
        <v>1</v>
      </c>
      <c r="I176" s="5"/>
      <c r="J176" s="269">
        <f>ROUND(I176*H176,2)</f>
        <v>0</v>
      </c>
      <c r="K176" s="266" t="s">
        <v>3</v>
      </c>
      <c r="L176" s="120"/>
      <c r="M176" s="270" t="s">
        <v>3</v>
      </c>
      <c r="N176" s="271" t="s">
        <v>40</v>
      </c>
      <c r="O176" s="162"/>
      <c r="P176" s="272">
        <f>O176*H176</f>
        <v>0</v>
      </c>
      <c r="Q176" s="272">
        <v>1E-4</v>
      </c>
      <c r="R176" s="272">
        <f>Q176*H176</f>
        <v>1E-4</v>
      </c>
      <c r="S176" s="272">
        <v>0</v>
      </c>
      <c r="T176" s="273">
        <f>S176*H176</f>
        <v>0</v>
      </c>
      <c r="U176" s="119"/>
      <c r="V176" s="119"/>
      <c r="W176" s="119"/>
      <c r="X176" s="119"/>
      <c r="Y176" s="119"/>
      <c r="Z176" s="119"/>
      <c r="AA176" s="119"/>
      <c r="AB176" s="119"/>
      <c r="AC176" s="119"/>
      <c r="AD176" s="119"/>
      <c r="AE176" s="119"/>
      <c r="AR176" s="274" t="s">
        <v>218</v>
      </c>
      <c r="AT176" s="274" t="s">
        <v>114</v>
      </c>
      <c r="AU176" s="274" t="s">
        <v>79</v>
      </c>
      <c r="AY176" s="102" t="s">
        <v>112</v>
      </c>
      <c r="BE176" s="275">
        <f>IF(N176="základní",J176,0)</f>
        <v>0</v>
      </c>
      <c r="BF176" s="275">
        <f>IF(N176="snížená",J176,0)</f>
        <v>0</v>
      </c>
      <c r="BG176" s="275">
        <f>IF(N176="zákl. přenesená",J176,0)</f>
        <v>0</v>
      </c>
      <c r="BH176" s="275">
        <f>IF(N176="sníž. přenesená",J176,0)</f>
        <v>0</v>
      </c>
      <c r="BI176" s="275">
        <f>IF(N176="nulová",J176,0)</f>
        <v>0</v>
      </c>
      <c r="BJ176" s="102" t="s">
        <v>77</v>
      </c>
      <c r="BK176" s="275">
        <f>ROUND(I176*H176,2)</f>
        <v>0</v>
      </c>
      <c r="BL176" s="102" t="s">
        <v>218</v>
      </c>
      <c r="BM176" s="274" t="s">
        <v>303</v>
      </c>
    </row>
    <row r="177" spans="1:65" s="276" customFormat="1" ht="11.25">
      <c r="B177" s="277"/>
      <c r="D177" s="278" t="s">
        <v>121</v>
      </c>
      <c r="E177" s="279" t="s">
        <v>3</v>
      </c>
      <c r="F177" s="280" t="s">
        <v>304</v>
      </c>
      <c r="H177" s="281">
        <v>1</v>
      </c>
      <c r="L177" s="277"/>
      <c r="M177" s="282"/>
      <c r="N177" s="283"/>
      <c r="O177" s="283"/>
      <c r="P177" s="283"/>
      <c r="Q177" s="283"/>
      <c r="R177" s="283"/>
      <c r="S177" s="283"/>
      <c r="T177" s="284"/>
      <c r="AT177" s="279" t="s">
        <v>121</v>
      </c>
      <c r="AU177" s="279" t="s">
        <v>79</v>
      </c>
      <c r="AV177" s="276" t="s">
        <v>79</v>
      </c>
      <c r="AW177" s="276" t="s">
        <v>31</v>
      </c>
      <c r="AX177" s="276" t="s">
        <v>77</v>
      </c>
      <c r="AY177" s="279" t="s">
        <v>112</v>
      </c>
    </row>
    <row r="178" spans="1:65" s="125" customFormat="1" ht="14.45" customHeight="1">
      <c r="A178" s="119"/>
      <c r="B178" s="120"/>
      <c r="C178" s="264" t="s">
        <v>305</v>
      </c>
      <c r="D178" s="264" t="s">
        <v>114</v>
      </c>
      <c r="E178" s="265" t="s">
        <v>306</v>
      </c>
      <c r="F178" s="266" t="s">
        <v>307</v>
      </c>
      <c r="G178" s="267" t="s">
        <v>211</v>
      </c>
      <c r="H178" s="268">
        <v>1</v>
      </c>
      <c r="I178" s="5"/>
      <c r="J178" s="269">
        <f>ROUND(I178*H178,2)</f>
        <v>0</v>
      </c>
      <c r="K178" s="266" t="s">
        <v>3</v>
      </c>
      <c r="L178" s="120"/>
      <c r="M178" s="270" t="s">
        <v>3</v>
      </c>
      <c r="N178" s="271" t="s">
        <v>40</v>
      </c>
      <c r="O178" s="162"/>
      <c r="P178" s="272">
        <f>O178*H178</f>
        <v>0</v>
      </c>
      <c r="Q178" s="272">
        <v>1E-4</v>
      </c>
      <c r="R178" s="272">
        <f>Q178*H178</f>
        <v>1E-4</v>
      </c>
      <c r="S178" s="272">
        <v>0</v>
      </c>
      <c r="T178" s="273">
        <f>S178*H178</f>
        <v>0</v>
      </c>
      <c r="U178" s="119"/>
      <c r="V178" s="119"/>
      <c r="W178" s="119"/>
      <c r="X178" s="119"/>
      <c r="Y178" s="119"/>
      <c r="Z178" s="119"/>
      <c r="AA178" s="119"/>
      <c r="AB178" s="119"/>
      <c r="AC178" s="119"/>
      <c r="AD178" s="119"/>
      <c r="AE178" s="119"/>
      <c r="AR178" s="274" t="s">
        <v>218</v>
      </c>
      <c r="AT178" s="274" t="s">
        <v>114</v>
      </c>
      <c r="AU178" s="274" t="s">
        <v>79</v>
      </c>
      <c r="AY178" s="102" t="s">
        <v>112</v>
      </c>
      <c r="BE178" s="275">
        <f>IF(N178="základní",J178,0)</f>
        <v>0</v>
      </c>
      <c r="BF178" s="275">
        <f>IF(N178="snížená",J178,0)</f>
        <v>0</v>
      </c>
      <c r="BG178" s="275">
        <f>IF(N178="zákl. přenesená",J178,0)</f>
        <v>0</v>
      </c>
      <c r="BH178" s="275">
        <f>IF(N178="sníž. přenesená",J178,0)</f>
        <v>0</v>
      </c>
      <c r="BI178" s="275">
        <f>IF(N178="nulová",J178,0)</f>
        <v>0</v>
      </c>
      <c r="BJ178" s="102" t="s">
        <v>77</v>
      </c>
      <c r="BK178" s="275">
        <f>ROUND(I178*H178,2)</f>
        <v>0</v>
      </c>
      <c r="BL178" s="102" t="s">
        <v>218</v>
      </c>
      <c r="BM178" s="274" t="s">
        <v>308</v>
      </c>
    </row>
    <row r="179" spans="1:65" s="276" customFormat="1" ht="11.25">
      <c r="B179" s="277"/>
      <c r="D179" s="278" t="s">
        <v>121</v>
      </c>
      <c r="E179" s="279" t="s">
        <v>3</v>
      </c>
      <c r="F179" s="280" t="s">
        <v>309</v>
      </c>
      <c r="H179" s="281">
        <v>1</v>
      </c>
      <c r="L179" s="277"/>
      <c r="M179" s="282"/>
      <c r="N179" s="283"/>
      <c r="O179" s="283"/>
      <c r="P179" s="283"/>
      <c r="Q179" s="283"/>
      <c r="R179" s="283"/>
      <c r="S179" s="283"/>
      <c r="T179" s="284"/>
      <c r="AT179" s="279" t="s">
        <v>121</v>
      </c>
      <c r="AU179" s="279" t="s">
        <v>79</v>
      </c>
      <c r="AV179" s="276" t="s">
        <v>79</v>
      </c>
      <c r="AW179" s="276" t="s">
        <v>31</v>
      </c>
      <c r="AX179" s="276" t="s">
        <v>77</v>
      </c>
      <c r="AY179" s="279" t="s">
        <v>112</v>
      </c>
    </row>
    <row r="180" spans="1:65" s="251" customFormat="1" ht="25.9" customHeight="1">
      <c r="B180" s="252"/>
      <c r="D180" s="253" t="s">
        <v>68</v>
      </c>
      <c r="E180" s="254" t="s">
        <v>310</v>
      </c>
      <c r="F180" s="254" t="s">
        <v>311</v>
      </c>
      <c r="J180" s="255">
        <f>BK180</f>
        <v>0</v>
      </c>
      <c r="L180" s="252"/>
      <c r="M180" s="256"/>
      <c r="N180" s="257"/>
      <c r="O180" s="257"/>
      <c r="P180" s="258">
        <f>SUM(P181:P184)</f>
        <v>0</v>
      </c>
      <c r="Q180" s="257"/>
      <c r="R180" s="258">
        <f>SUM(R181:R184)</f>
        <v>0</v>
      </c>
      <c r="S180" s="257"/>
      <c r="T180" s="259">
        <f>SUM(T181:T184)</f>
        <v>0</v>
      </c>
      <c r="AR180" s="253" t="s">
        <v>119</v>
      </c>
      <c r="AT180" s="260" t="s">
        <v>68</v>
      </c>
      <c r="AU180" s="260" t="s">
        <v>69</v>
      </c>
      <c r="AY180" s="253" t="s">
        <v>112</v>
      </c>
      <c r="BK180" s="261">
        <f>SUM(BK181:BK184)</f>
        <v>0</v>
      </c>
    </row>
    <row r="181" spans="1:65" s="125" customFormat="1" ht="14.45" customHeight="1">
      <c r="A181" s="119"/>
      <c r="B181" s="120"/>
      <c r="C181" s="264" t="s">
        <v>312</v>
      </c>
      <c r="D181" s="264" t="s">
        <v>114</v>
      </c>
      <c r="E181" s="265" t="s">
        <v>313</v>
      </c>
      <c r="F181" s="266" t="s">
        <v>513</v>
      </c>
      <c r="G181" s="267" t="s">
        <v>318</v>
      </c>
      <c r="H181" s="268">
        <v>1</v>
      </c>
      <c r="I181" s="5"/>
      <c r="J181" s="269">
        <f>ROUND(I181*H181,2)</f>
        <v>0</v>
      </c>
      <c r="K181" s="266" t="s">
        <v>3</v>
      </c>
      <c r="L181" s="120"/>
      <c r="M181" s="270" t="s">
        <v>3</v>
      </c>
      <c r="N181" s="271" t="s">
        <v>40</v>
      </c>
      <c r="O181" s="162"/>
      <c r="P181" s="272">
        <f>O181*H181</f>
        <v>0</v>
      </c>
      <c r="Q181" s="272">
        <v>0</v>
      </c>
      <c r="R181" s="272">
        <f>Q181*H181</f>
        <v>0</v>
      </c>
      <c r="S181" s="272">
        <v>0</v>
      </c>
      <c r="T181" s="273">
        <f>S181*H181</f>
        <v>0</v>
      </c>
      <c r="U181" s="119"/>
      <c r="V181" s="119"/>
      <c r="W181" s="119"/>
      <c r="X181" s="119"/>
      <c r="Y181" s="119"/>
      <c r="Z181" s="119"/>
      <c r="AA181" s="119"/>
      <c r="AB181" s="119"/>
      <c r="AC181" s="119"/>
      <c r="AD181" s="119"/>
      <c r="AE181" s="119"/>
      <c r="AR181" s="274" t="s">
        <v>314</v>
      </c>
      <c r="AT181" s="274" t="s">
        <v>114</v>
      </c>
      <c r="AU181" s="274" t="s">
        <v>77</v>
      </c>
      <c r="AY181" s="102" t="s">
        <v>112</v>
      </c>
      <c r="BE181" s="275">
        <f>IF(N181="základní",J181,0)</f>
        <v>0</v>
      </c>
      <c r="BF181" s="275">
        <f>IF(N181="snížená",J181,0)</f>
        <v>0</v>
      </c>
      <c r="BG181" s="275">
        <f>IF(N181="zákl. přenesená",J181,0)</f>
        <v>0</v>
      </c>
      <c r="BH181" s="275">
        <f>IF(N181="sníž. přenesená",J181,0)</f>
        <v>0</v>
      </c>
      <c r="BI181" s="275">
        <f>IF(N181="nulová",J181,0)</f>
        <v>0</v>
      </c>
      <c r="BJ181" s="102" t="s">
        <v>77</v>
      </c>
      <c r="BK181" s="275">
        <f>ROUND(I181*H181,2)</f>
        <v>0</v>
      </c>
      <c r="BL181" s="102" t="s">
        <v>314</v>
      </c>
      <c r="BM181" s="274" t="s">
        <v>315</v>
      </c>
    </row>
    <row r="182" spans="1:65" s="125" customFormat="1" ht="14.45" customHeight="1">
      <c r="A182" s="119"/>
      <c r="B182" s="120"/>
      <c r="C182" s="264" t="s">
        <v>316</v>
      </c>
      <c r="D182" s="264" t="s">
        <v>114</v>
      </c>
      <c r="E182" s="265" t="s">
        <v>317</v>
      </c>
      <c r="F182" s="266" t="s">
        <v>511</v>
      </c>
      <c r="G182" s="267" t="s">
        <v>318</v>
      </c>
      <c r="H182" s="268">
        <v>1</v>
      </c>
      <c r="I182" s="5"/>
      <c r="J182" s="269">
        <f>ROUND(I182*H182,2)</f>
        <v>0</v>
      </c>
      <c r="K182" s="266" t="s">
        <v>3</v>
      </c>
      <c r="L182" s="120"/>
      <c r="M182" s="270" t="s">
        <v>3</v>
      </c>
      <c r="N182" s="271" t="s">
        <v>40</v>
      </c>
      <c r="O182" s="162"/>
      <c r="P182" s="272">
        <f>O182*H182</f>
        <v>0</v>
      </c>
      <c r="Q182" s="272">
        <v>0</v>
      </c>
      <c r="R182" s="272">
        <f>Q182*H182</f>
        <v>0</v>
      </c>
      <c r="S182" s="272">
        <v>0</v>
      </c>
      <c r="T182" s="273">
        <f>S182*H182</f>
        <v>0</v>
      </c>
      <c r="U182" s="119"/>
      <c r="V182" s="119"/>
      <c r="W182" s="119"/>
      <c r="X182" s="119"/>
      <c r="Y182" s="119"/>
      <c r="Z182" s="119"/>
      <c r="AA182" s="119"/>
      <c r="AB182" s="119"/>
      <c r="AC182" s="119"/>
      <c r="AD182" s="119"/>
      <c r="AE182" s="119"/>
      <c r="AR182" s="274" t="s">
        <v>314</v>
      </c>
      <c r="AT182" s="274" t="s">
        <v>114</v>
      </c>
      <c r="AU182" s="274" t="s">
        <v>77</v>
      </c>
      <c r="AY182" s="102" t="s">
        <v>112</v>
      </c>
      <c r="BE182" s="275">
        <f>IF(N182="základní",J182,0)</f>
        <v>0</v>
      </c>
      <c r="BF182" s="275">
        <f>IF(N182="snížená",J182,0)</f>
        <v>0</v>
      </c>
      <c r="BG182" s="275">
        <f>IF(N182="zákl. přenesená",J182,0)</f>
        <v>0</v>
      </c>
      <c r="BH182" s="275">
        <f>IF(N182="sníž. přenesená",J182,0)</f>
        <v>0</v>
      </c>
      <c r="BI182" s="275">
        <f>IF(N182="nulová",J182,0)</f>
        <v>0</v>
      </c>
      <c r="BJ182" s="102" t="s">
        <v>77</v>
      </c>
      <c r="BK182" s="275">
        <f>ROUND(I182*H182,2)</f>
        <v>0</v>
      </c>
      <c r="BL182" s="102" t="s">
        <v>314</v>
      </c>
      <c r="BM182" s="274" t="s">
        <v>319</v>
      </c>
    </row>
    <row r="183" spans="1:65" s="125" customFormat="1" ht="14.45" customHeight="1">
      <c r="A183" s="119"/>
      <c r="B183" s="120"/>
      <c r="C183" s="264" t="s">
        <v>320</v>
      </c>
      <c r="D183" s="264" t="s">
        <v>114</v>
      </c>
      <c r="E183" s="265" t="s">
        <v>321</v>
      </c>
      <c r="F183" s="266" t="s">
        <v>512</v>
      </c>
      <c r="G183" s="267" t="s">
        <v>318</v>
      </c>
      <c r="H183" s="268">
        <v>1</v>
      </c>
      <c r="I183" s="5"/>
      <c r="J183" s="269">
        <f>ROUND(I183*H183,2)</f>
        <v>0</v>
      </c>
      <c r="K183" s="266" t="s">
        <v>3</v>
      </c>
      <c r="L183" s="120"/>
      <c r="M183" s="270" t="s">
        <v>3</v>
      </c>
      <c r="N183" s="271" t="s">
        <v>40</v>
      </c>
      <c r="O183" s="162"/>
      <c r="P183" s="272">
        <f>O183*H183</f>
        <v>0</v>
      </c>
      <c r="Q183" s="272">
        <v>0</v>
      </c>
      <c r="R183" s="272">
        <f>Q183*H183</f>
        <v>0</v>
      </c>
      <c r="S183" s="272">
        <v>0</v>
      </c>
      <c r="T183" s="273">
        <f>S183*H183</f>
        <v>0</v>
      </c>
      <c r="U183" s="119"/>
      <c r="V183" s="119"/>
      <c r="W183" s="119"/>
      <c r="X183" s="119"/>
      <c r="Y183" s="119"/>
      <c r="Z183" s="119"/>
      <c r="AA183" s="119"/>
      <c r="AB183" s="119"/>
      <c r="AC183" s="119"/>
      <c r="AD183" s="119"/>
      <c r="AE183" s="119"/>
      <c r="AR183" s="274" t="s">
        <v>314</v>
      </c>
      <c r="AT183" s="274" t="s">
        <v>114</v>
      </c>
      <c r="AU183" s="274" t="s">
        <v>77</v>
      </c>
      <c r="AY183" s="102" t="s">
        <v>112</v>
      </c>
      <c r="BE183" s="275">
        <f>IF(N183="základní",J183,0)</f>
        <v>0</v>
      </c>
      <c r="BF183" s="275">
        <f>IF(N183="snížená",J183,0)</f>
        <v>0</v>
      </c>
      <c r="BG183" s="275">
        <f>IF(N183="zákl. přenesená",J183,0)</f>
        <v>0</v>
      </c>
      <c r="BH183" s="275">
        <f>IF(N183="sníž. přenesená",J183,0)</f>
        <v>0</v>
      </c>
      <c r="BI183" s="275">
        <f>IF(N183="nulová",J183,0)</f>
        <v>0</v>
      </c>
      <c r="BJ183" s="102" t="s">
        <v>77</v>
      </c>
      <c r="BK183" s="275">
        <f>ROUND(I183*H183,2)</f>
        <v>0</v>
      </c>
      <c r="BL183" s="102" t="s">
        <v>314</v>
      </c>
      <c r="BM183" s="274" t="s">
        <v>322</v>
      </c>
    </row>
    <row r="184" spans="1:65" s="125" customFormat="1" ht="14.45" customHeight="1">
      <c r="A184" s="119"/>
      <c r="B184" s="120"/>
      <c r="C184" s="264" t="s">
        <v>323</v>
      </c>
      <c r="D184" s="264" t="s">
        <v>114</v>
      </c>
      <c r="E184" s="265" t="s">
        <v>324</v>
      </c>
      <c r="F184" s="266" t="s">
        <v>325</v>
      </c>
      <c r="G184" s="267" t="s">
        <v>318</v>
      </c>
      <c r="H184" s="268">
        <v>1</v>
      </c>
      <c r="I184" s="5"/>
      <c r="J184" s="269">
        <f>ROUND(I184*H184,2)</f>
        <v>0</v>
      </c>
      <c r="K184" s="266" t="s">
        <v>3</v>
      </c>
      <c r="L184" s="120"/>
      <c r="M184" s="305" t="s">
        <v>3</v>
      </c>
      <c r="N184" s="306" t="s">
        <v>40</v>
      </c>
      <c r="O184" s="307"/>
      <c r="P184" s="308">
        <f>O184*H184</f>
        <v>0</v>
      </c>
      <c r="Q184" s="308">
        <v>0</v>
      </c>
      <c r="R184" s="308">
        <f>Q184*H184</f>
        <v>0</v>
      </c>
      <c r="S184" s="308">
        <v>0</v>
      </c>
      <c r="T184" s="309">
        <f>S184*H184</f>
        <v>0</v>
      </c>
      <c r="U184" s="119"/>
      <c r="V184" s="119"/>
      <c r="W184" s="119"/>
      <c r="X184" s="119"/>
      <c r="Y184" s="119"/>
      <c r="Z184" s="119"/>
      <c r="AA184" s="119"/>
      <c r="AB184" s="119"/>
      <c r="AC184" s="119"/>
      <c r="AD184" s="119"/>
      <c r="AE184" s="119"/>
      <c r="AR184" s="274" t="s">
        <v>314</v>
      </c>
      <c r="AT184" s="274" t="s">
        <v>114</v>
      </c>
      <c r="AU184" s="274" t="s">
        <v>77</v>
      </c>
      <c r="AY184" s="102" t="s">
        <v>112</v>
      </c>
      <c r="BE184" s="275">
        <f>IF(N184="základní",J184,0)</f>
        <v>0</v>
      </c>
      <c r="BF184" s="275">
        <f>IF(N184="snížená",J184,0)</f>
        <v>0</v>
      </c>
      <c r="BG184" s="275">
        <f>IF(N184="zákl. přenesená",J184,0)</f>
        <v>0</v>
      </c>
      <c r="BH184" s="275">
        <f>IF(N184="sníž. přenesená",J184,0)</f>
        <v>0</v>
      </c>
      <c r="BI184" s="275">
        <f>IF(N184="nulová",J184,0)</f>
        <v>0</v>
      </c>
      <c r="BJ184" s="102" t="s">
        <v>77</v>
      </c>
      <c r="BK184" s="275">
        <f>ROUND(I184*H184,2)</f>
        <v>0</v>
      </c>
      <c r="BL184" s="102" t="s">
        <v>314</v>
      </c>
      <c r="BM184" s="274" t="s">
        <v>326</v>
      </c>
    </row>
    <row r="185" spans="1:65" s="125" customFormat="1" ht="6.95" customHeight="1">
      <c r="A185" s="119"/>
      <c r="B185" s="141"/>
      <c r="C185" s="142"/>
      <c r="D185" s="142"/>
      <c r="E185" s="142"/>
      <c r="F185" s="142"/>
      <c r="G185" s="142"/>
      <c r="H185" s="142"/>
      <c r="I185" s="142"/>
      <c r="J185" s="142"/>
      <c r="K185" s="142"/>
      <c r="L185" s="120"/>
      <c r="M185" s="119"/>
      <c r="O185" s="119"/>
      <c r="P185" s="119"/>
      <c r="Q185" s="119"/>
      <c r="R185" s="119"/>
      <c r="S185" s="119"/>
      <c r="T185" s="119"/>
      <c r="U185" s="119"/>
      <c r="V185" s="119"/>
      <c r="W185" s="119"/>
      <c r="X185" s="119"/>
      <c r="Y185" s="119"/>
      <c r="Z185" s="119"/>
      <c r="AA185" s="119"/>
      <c r="AB185" s="119"/>
      <c r="AC185" s="119"/>
      <c r="AD185" s="119"/>
      <c r="AE185" s="119"/>
    </row>
  </sheetData>
  <sheetProtection password="C9F2" sheet="1" objects="1" scenarios="1"/>
  <autoFilter ref="C88:K184"/>
  <mergeCells count="9">
    <mergeCell ref="E50:H50"/>
    <mergeCell ref="E79:H79"/>
    <mergeCell ref="E81:H81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topLeftCell="A196" zoomScale="110" zoomScaleNormal="110" workbookViewId="0"/>
  </sheetViews>
  <sheetFormatPr defaultRowHeight="15"/>
  <cols>
    <col min="1" max="1" width="8.33203125" style="7" customWidth="1"/>
    <col min="2" max="2" width="1.6640625" style="7" customWidth="1"/>
    <col min="3" max="4" width="5" style="7" customWidth="1"/>
    <col min="5" max="5" width="11.6640625" style="7" customWidth="1"/>
    <col min="6" max="6" width="9.1640625" style="7" customWidth="1"/>
    <col min="7" max="7" width="5" style="7" customWidth="1"/>
    <col min="8" max="8" width="77.83203125" style="7" customWidth="1"/>
    <col min="9" max="10" width="20" style="7" customWidth="1"/>
    <col min="11" max="11" width="1.6640625" style="7" customWidth="1"/>
  </cols>
  <sheetData>
    <row r="1" spans="2:11" s="1" customFormat="1" ht="37.5" customHeight="1"/>
    <row r="2" spans="2:11" s="1" customFormat="1" ht="7.5" customHeight="1">
      <c r="B2" s="8"/>
      <c r="C2" s="9"/>
      <c r="D2" s="9"/>
      <c r="E2" s="9"/>
      <c r="F2" s="9"/>
      <c r="G2" s="9"/>
      <c r="H2" s="9"/>
      <c r="I2" s="9"/>
      <c r="J2" s="9"/>
      <c r="K2" s="10"/>
    </row>
    <row r="3" spans="2:11" s="2" customFormat="1" ht="45" customHeight="1">
      <c r="B3" s="11"/>
      <c r="C3" s="91" t="s">
        <v>327</v>
      </c>
      <c r="D3" s="91"/>
      <c r="E3" s="91"/>
      <c r="F3" s="91"/>
      <c r="G3" s="91"/>
      <c r="H3" s="91"/>
      <c r="I3" s="91"/>
      <c r="J3" s="91"/>
      <c r="K3" s="12"/>
    </row>
    <row r="4" spans="2:11" s="1" customFormat="1" ht="25.5" customHeight="1">
      <c r="B4" s="13"/>
      <c r="C4" s="96" t="s">
        <v>328</v>
      </c>
      <c r="D4" s="96"/>
      <c r="E4" s="96"/>
      <c r="F4" s="96"/>
      <c r="G4" s="96"/>
      <c r="H4" s="96"/>
      <c r="I4" s="96"/>
      <c r="J4" s="96"/>
      <c r="K4" s="14"/>
    </row>
    <row r="5" spans="2:11" s="1" customFormat="1" ht="5.25" customHeight="1">
      <c r="B5" s="13"/>
      <c r="C5" s="15"/>
      <c r="D5" s="15"/>
      <c r="E5" s="15"/>
      <c r="F5" s="15"/>
      <c r="G5" s="15"/>
      <c r="H5" s="15"/>
      <c r="I5" s="15"/>
      <c r="J5" s="15"/>
      <c r="K5" s="14"/>
    </row>
    <row r="6" spans="2:11" s="1" customFormat="1" ht="15" customHeight="1">
      <c r="B6" s="13"/>
      <c r="C6" s="95" t="s">
        <v>329</v>
      </c>
      <c r="D6" s="95"/>
      <c r="E6" s="95"/>
      <c r="F6" s="95"/>
      <c r="G6" s="95"/>
      <c r="H6" s="95"/>
      <c r="I6" s="95"/>
      <c r="J6" s="95"/>
      <c r="K6" s="14"/>
    </row>
    <row r="7" spans="2:11" s="1" customFormat="1" ht="15" customHeight="1">
      <c r="B7" s="17"/>
      <c r="C7" s="95" t="s">
        <v>330</v>
      </c>
      <c r="D7" s="95"/>
      <c r="E7" s="95"/>
      <c r="F7" s="95"/>
      <c r="G7" s="95"/>
      <c r="H7" s="95"/>
      <c r="I7" s="95"/>
      <c r="J7" s="95"/>
      <c r="K7" s="14"/>
    </row>
    <row r="8" spans="2:11" s="1" customFormat="1" ht="12.75" customHeight="1">
      <c r="B8" s="17"/>
      <c r="C8" s="16"/>
      <c r="D8" s="16"/>
      <c r="E8" s="16"/>
      <c r="F8" s="16"/>
      <c r="G8" s="16"/>
      <c r="H8" s="16"/>
      <c r="I8" s="16"/>
      <c r="J8" s="16"/>
      <c r="K8" s="14"/>
    </row>
    <row r="9" spans="2:11" s="1" customFormat="1" ht="15" customHeight="1">
      <c r="B9" s="17"/>
      <c r="C9" s="95" t="s">
        <v>331</v>
      </c>
      <c r="D9" s="95"/>
      <c r="E9" s="95"/>
      <c r="F9" s="95"/>
      <c r="G9" s="95"/>
      <c r="H9" s="95"/>
      <c r="I9" s="95"/>
      <c r="J9" s="95"/>
      <c r="K9" s="14"/>
    </row>
    <row r="10" spans="2:11" s="1" customFormat="1" ht="15" customHeight="1">
      <c r="B10" s="17"/>
      <c r="C10" s="16"/>
      <c r="D10" s="95" t="s">
        <v>332</v>
      </c>
      <c r="E10" s="95"/>
      <c r="F10" s="95"/>
      <c r="G10" s="95"/>
      <c r="H10" s="95"/>
      <c r="I10" s="95"/>
      <c r="J10" s="95"/>
      <c r="K10" s="14"/>
    </row>
    <row r="11" spans="2:11" s="1" customFormat="1" ht="15" customHeight="1">
      <c r="B11" s="17"/>
      <c r="C11" s="18"/>
      <c r="D11" s="95" t="s">
        <v>333</v>
      </c>
      <c r="E11" s="95"/>
      <c r="F11" s="95"/>
      <c r="G11" s="95"/>
      <c r="H11" s="95"/>
      <c r="I11" s="95"/>
      <c r="J11" s="95"/>
      <c r="K11" s="14"/>
    </row>
    <row r="12" spans="2:11" s="1" customFormat="1" ht="15" customHeight="1">
      <c r="B12" s="17"/>
      <c r="C12" s="18"/>
      <c r="D12" s="16"/>
      <c r="E12" s="16"/>
      <c r="F12" s="16"/>
      <c r="G12" s="16"/>
      <c r="H12" s="16"/>
      <c r="I12" s="16"/>
      <c r="J12" s="16"/>
      <c r="K12" s="14"/>
    </row>
    <row r="13" spans="2:11" s="1" customFormat="1" ht="15" customHeight="1">
      <c r="B13" s="17"/>
      <c r="C13" s="18"/>
      <c r="D13" s="19" t="s">
        <v>334</v>
      </c>
      <c r="E13" s="16"/>
      <c r="F13" s="16"/>
      <c r="G13" s="16"/>
      <c r="H13" s="16"/>
      <c r="I13" s="16"/>
      <c r="J13" s="16"/>
      <c r="K13" s="14"/>
    </row>
    <row r="14" spans="2:11" s="1" customFormat="1" ht="12.75" customHeight="1">
      <c r="B14" s="17"/>
      <c r="C14" s="18"/>
      <c r="D14" s="18"/>
      <c r="E14" s="18"/>
      <c r="F14" s="18"/>
      <c r="G14" s="18"/>
      <c r="H14" s="18"/>
      <c r="I14" s="18"/>
      <c r="J14" s="18"/>
      <c r="K14" s="14"/>
    </row>
    <row r="15" spans="2:11" s="1" customFormat="1" ht="15" customHeight="1">
      <c r="B15" s="17"/>
      <c r="C15" s="18"/>
      <c r="D15" s="95" t="s">
        <v>335</v>
      </c>
      <c r="E15" s="95"/>
      <c r="F15" s="95"/>
      <c r="G15" s="95"/>
      <c r="H15" s="95"/>
      <c r="I15" s="95"/>
      <c r="J15" s="95"/>
      <c r="K15" s="14"/>
    </row>
    <row r="16" spans="2:11" s="1" customFormat="1" ht="15" customHeight="1">
      <c r="B16" s="17"/>
      <c r="C16" s="18"/>
      <c r="D16" s="95" t="s">
        <v>336</v>
      </c>
      <c r="E16" s="95"/>
      <c r="F16" s="95"/>
      <c r="G16" s="95"/>
      <c r="H16" s="95"/>
      <c r="I16" s="95"/>
      <c r="J16" s="95"/>
      <c r="K16" s="14"/>
    </row>
    <row r="17" spans="2:11" s="1" customFormat="1" ht="15" customHeight="1">
      <c r="B17" s="17"/>
      <c r="C17" s="18"/>
      <c r="D17" s="95" t="s">
        <v>337</v>
      </c>
      <c r="E17" s="95"/>
      <c r="F17" s="95"/>
      <c r="G17" s="95"/>
      <c r="H17" s="95"/>
      <c r="I17" s="95"/>
      <c r="J17" s="95"/>
      <c r="K17" s="14"/>
    </row>
    <row r="18" spans="2:11" s="1" customFormat="1" ht="15" customHeight="1">
      <c r="B18" s="17"/>
      <c r="C18" s="18"/>
      <c r="D18" s="18"/>
      <c r="E18" s="20" t="s">
        <v>76</v>
      </c>
      <c r="F18" s="95" t="s">
        <v>338</v>
      </c>
      <c r="G18" s="95"/>
      <c r="H18" s="95"/>
      <c r="I18" s="95"/>
      <c r="J18" s="95"/>
      <c r="K18" s="14"/>
    </row>
    <row r="19" spans="2:11" s="1" customFormat="1" ht="15" customHeight="1">
      <c r="B19" s="17"/>
      <c r="C19" s="18"/>
      <c r="D19" s="18"/>
      <c r="E19" s="20" t="s">
        <v>339</v>
      </c>
      <c r="F19" s="95" t="s">
        <v>340</v>
      </c>
      <c r="G19" s="95"/>
      <c r="H19" s="95"/>
      <c r="I19" s="95"/>
      <c r="J19" s="95"/>
      <c r="K19" s="14"/>
    </row>
    <row r="20" spans="2:11" s="1" customFormat="1" ht="15" customHeight="1">
      <c r="B20" s="17"/>
      <c r="C20" s="18"/>
      <c r="D20" s="18"/>
      <c r="E20" s="20" t="s">
        <v>341</v>
      </c>
      <c r="F20" s="95" t="s">
        <v>342</v>
      </c>
      <c r="G20" s="95"/>
      <c r="H20" s="95"/>
      <c r="I20" s="95"/>
      <c r="J20" s="95"/>
      <c r="K20" s="14"/>
    </row>
    <row r="21" spans="2:11" s="1" customFormat="1" ht="15" customHeight="1">
      <c r="B21" s="17"/>
      <c r="C21" s="18"/>
      <c r="D21" s="18"/>
      <c r="E21" s="20" t="s">
        <v>343</v>
      </c>
      <c r="F21" s="95" t="s">
        <v>344</v>
      </c>
      <c r="G21" s="95"/>
      <c r="H21" s="95"/>
      <c r="I21" s="95"/>
      <c r="J21" s="95"/>
      <c r="K21" s="14"/>
    </row>
    <row r="22" spans="2:11" s="1" customFormat="1" ht="15" customHeight="1">
      <c r="B22" s="17"/>
      <c r="C22" s="18"/>
      <c r="D22" s="18"/>
      <c r="E22" s="20" t="s">
        <v>310</v>
      </c>
      <c r="F22" s="95" t="s">
        <v>311</v>
      </c>
      <c r="G22" s="95"/>
      <c r="H22" s="95"/>
      <c r="I22" s="95"/>
      <c r="J22" s="95"/>
      <c r="K22" s="14"/>
    </row>
    <row r="23" spans="2:11" s="1" customFormat="1" ht="15" customHeight="1">
      <c r="B23" s="17"/>
      <c r="C23" s="18"/>
      <c r="D23" s="18"/>
      <c r="E23" s="20" t="s">
        <v>345</v>
      </c>
      <c r="F23" s="95" t="s">
        <v>346</v>
      </c>
      <c r="G23" s="95"/>
      <c r="H23" s="95"/>
      <c r="I23" s="95"/>
      <c r="J23" s="95"/>
      <c r="K23" s="14"/>
    </row>
    <row r="24" spans="2:11" s="1" customFormat="1" ht="12.75" customHeight="1">
      <c r="B24" s="17"/>
      <c r="C24" s="18"/>
      <c r="D24" s="18"/>
      <c r="E24" s="18"/>
      <c r="F24" s="18"/>
      <c r="G24" s="18"/>
      <c r="H24" s="18"/>
      <c r="I24" s="18"/>
      <c r="J24" s="18"/>
      <c r="K24" s="14"/>
    </row>
    <row r="25" spans="2:11" s="1" customFormat="1" ht="15" customHeight="1">
      <c r="B25" s="17"/>
      <c r="C25" s="95" t="s">
        <v>347</v>
      </c>
      <c r="D25" s="95"/>
      <c r="E25" s="95"/>
      <c r="F25" s="95"/>
      <c r="G25" s="95"/>
      <c r="H25" s="95"/>
      <c r="I25" s="95"/>
      <c r="J25" s="95"/>
      <c r="K25" s="14"/>
    </row>
    <row r="26" spans="2:11" s="1" customFormat="1" ht="15" customHeight="1">
      <c r="B26" s="17"/>
      <c r="C26" s="95" t="s">
        <v>348</v>
      </c>
      <c r="D26" s="95"/>
      <c r="E26" s="95"/>
      <c r="F26" s="95"/>
      <c r="G26" s="95"/>
      <c r="H26" s="95"/>
      <c r="I26" s="95"/>
      <c r="J26" s="95"/>
      <c r="K26" s="14"/>
    </row>
    <row r="27" spans="2:11" s="1" customFormat="1" ht="15" customHeight="1">
      <c r="B27" s="17"/>
      <c r="C27" s="16"/>
      <c r="D27" s="95" t="s">
        <v>349</v>
      </c>
      <c r="E27" s="95"/>
      <c r="F27" s="95"/>
      <c r="G27" s="95"/>
      <c r="H27" s="95"/>
      <c r="I27" s="95"/>
      <c r="J27" s="95"/>
      <c r="K27" s="14"/>
    </row>
    <row r="28" spans="2:11" s="1" customFormat="1" ht="15" customHeight="1">
      <c r="B28" s="17"/>
      <c r="C28" s="18"/>
      <c r="D28" s="95" t="s">
        <v>350</v>
      </c>
      <c r="E28" s="95"/>
      <c r="F28" s="95"/>
      <c r="G28" s="95"/>
      <c r="H28" s="95"/>
      <c r="I28" s="95"/>
      <c r="J28" s="95"/>
      <c r="K28" s="14"/>
    </row>
    <row r="29" spans="2:11" s="1" customFormat="1" ht="12.75" customHeight="1">
      <c r="B29" s="17"/>
      <c r="C29" s="18"/>
      <c r="D29" s="18"/>
      <c r="E29" s="18"/>
      <c r="F29" s="18"/>
      <c r="G29" s="18"/>
      <c r="H29" s="18"/>
      <c r="I29" s="18"/>
      <c r="J29" s="18"/>
      <c r="K29" s="14"/>
    </row>
    <row r="30" spans="2:11" s="1" customFormat="1" ht="15" customHeight="1">
      <c r="B30" s="17"/>
      <c r="C30" s="18"/>
      <c r="D30" s="95" t="s">
        <v>351</v>
      </c>
      <c r="E30" s="95"/>
      <c r="F30" s="95"/>
      <c r="G30" s="95"/>
      <c r="H30" s="95"/>
      <c r="I30" s="95"/>
      <c r="J30" s="95"/>
      <c r="K30" s="14"/>
    </row>
    <row r="31" spans="2:11" s="1" customFormat="1" ht="15" customHeight="1">
      <c r="B31" s="17"/>
      <c r="C31" s="18"/>
      <c r="D31" s="95" t="s">
        <v>352</v>
      </c>
      <c r="E31" s="95"/>
      <c r="F31" s="95"/>
      <c r="G31" s="95"/>
      <c r="H31" s="95"/>
      <c r="I31" s="95"/>
      <c r="J31" s="95"/>
      <c r="K31" s="14"/>
    </row>
    <row r="32" spans="2:11" s="1" customFormat="1" ht="12.75" customHeight="1">
      <c r="B32" s="17"/>
      <c r="C32" s="18"/>
      <c r="D32" s="18"/>
      <c r="E32" s="18"/>
      <c r="F32" s="18"/>
      <c r="G32" s="18"/>
      <c r="H32" s="18"/>
      <c r="I32" s="18"/>
      <c r="J32" s="18"/>
      <c r="K32" s="14"/>
    </row>
    <row r="33" spans="2:11" s="1" customFormat="1" ht="15" customHeight="1">
      <c r="B33" s="17"/>
      <c r="C33" s="18"/>
      <c r="D33" s="95" t="s">
        <v>353</v>
      </c>
      <c r="E33" s="95"/>
      <c r="F33" s="95"/>
      <c r="G33" s="95"/>
      <c r="H33" s="95"/>
      <c r="I33" s="95"/>
      <c r="J33" s="95"/>
      <c r="K33" s="14"/>
    </row>
    <row r="34" spans="2:11" s="1" customFormat="1" ht="15" customHeight="1">
      <c r="B34" s="17"/>
      <c r="C34" s="18"/>
      <c r="D34" s="95" t="s">
        <v>354</v>
      </c>
      <c r="E34" s="95"/>
      <c r="F34" s="95"/>
      <c r="G34" s="95"/>
      <c r="H34" s="95"/>
      <c r="I34" s="95"/>
      <c r="J34" s="95"/>
      <c r="K34" s="14"/>
    </row>
    <row r="35" spans="2:11" s="1" customFormat="1" ht="15" customHeight="1">
      <c r="B35" s="17"/>
      <c r="C35" s="18"/>
      <c r="D35" s="95" t="s">
        <v>355</v>
      </c>
      <c r="E35" s="95"/>
      <c r="F35" s="95"/>
      <c r="G35" s="95"/>
      <c r="H35" s="95"/>
      <c r="I35" s="95"/>
      <c r="J35" s="95"/>
      <c r="K35" s="14"/>
    </row>
    <row r="36" spans="2:11" s="1" customFormat="1" ht="15" customHeight="1">
      <c r="B36" s="17"/>
      <c r="C36" s="18"/>
      <c r="D36" s="16"/>
      <c r="E36" s="19" t="s">
        <v>98</v>
      </c>
      <c r="F36" s="16"/>
      <c r="G36" s="95" t="s">
        <v>356</v>
      </c>
      <c r="H36" s="95"/>
      <c r="I36" s="95"/>
      <c r="J36" s="95"/>
      <c r="K36" s="14"/>
    </row>
    <row r="37" spans="2:11" s="1" customFormat="1" ht="30.75" customHeight="1">
      <c r="B37" s="17"/>
      <c r="C37" s="18"/>
      <c r="D37" s="16"/>
      <c r="E37" s="19" t="s">
        <v>357</v>
      </c>
      <c r="F37" s="16"/>
      <c r="G37" s="95" t="s">
        <v>358</v>
      </c>
      <c r="H37" s="95"/>
      <c r="I37" s="95"/>
      <c r="J37" s="95"/>
      <c r="K37" s="14"/>
    </row>
    <row r="38" spans="2:11" s="1" customFormat="1" ht="15" customHeight="1">
      <c r="B38" s="17"/>
      <c r="C38" s="18"/>
      <c r="D38" s="16"/>
      <c r="E38" s="19" t="s">
        <v>50</v>
      </c>
      <c r="F38" s="16"/>
      <c r="G38" s="95" t="s">
        <v>359</v>
      </c>
      <c r="H38" s="95"/>
      <c r="I38" s="95"/>
      <c r="J38" s="95"/>
      <c r="K38" s="14"/>
    </row>
    <row r="39" spans="2:11" s="1" customFormat="1" ht="15" customHeight="1">
      <c r="B39" s="17"/>
      <c r="C39" s="18"/>
      <c r="D39" s="16"/>
      <c r="E39" s="19" t="s">
        <v>51</v>
      </c>
      <c r="F39" s="16"/>
      <c r="G39" s="95" t="s">
        <v>360</v>
      </c>
      <c r="H39" s="95"/>
      <c r="I39" s="95"/>
      <c r="J39" s="95"/>
      <c r="K39" s="14"/>
    </row>
    <row r="40" spans="2:11" s="1" customFormat="1" ht="15" customHeight="1">
      <c r="B40" s="17"/>
      <c r="C40" s="18"/>
      <c r="D40" s="16"/>
      <c r="E40" s="19" t="s">
        <v>99</v>
      </c>
      <c r="F40" s="16"/>
      <c r="G40" s="95" t="s">
        <v>361</v>
      </c>
      <c r="H40" s="95"/>
      <c r="I40" s="95"/>
      <c r="J40" s="95"/>
      <c r="K40" s="14"/>
    </row>
    <row r="41" spans="2:11" s="1" customFormat="1" ht="15" customHeight="1">
      <c r="B41" s="17"/>
      <c r="C41" s="18"/>
      <c r="D41" s="16"/>
      <c r="E41" s="19" t="s">
        <v>100</v>
      </c>
      <c r="F41" s="16"/>
      <c r="G41" s="95" t="s">
        <v>362</v>
      </c>
      <c r="H41" s="95"/>
      <c r="I41" s="95"/>
      <c r="J41" s="95"/>
      <c r="K41" s="14"/>
    </row>
    <row r="42" spans="2:11" s="1" customFormat="1" ht="15" customHeight="1">
      <c r="B42" s="17"/>
      <c r="C42" s="18"/>
      <c r="D42" s="16"/>
      <c r="E42" s="19" t="s">
        <v>363</v>
      </c>
      <c r="F42" s="16"/>
      <c r="G42" s="95" t="s">
        <v>364</v>
      </c>
      <c r="H42" s="95"/>
      <c r="I42" s="95"/>
      <c r="J42" s="95"/>
      <c r="K42" s="14"/>
    </row>
    <row r="43" spans="2:11" s="1" customFormat="1" ht="15" customHeight="1">
      <c r="B43" s="17"/>
      <c r="C43" s="18"/>
      <c r="D43" s="16"/>
      <c r="E43" s="19"/>
      <c r="F43" s="16"/>
      <c r="G43" s="95" t="s">
        <v>365</v>
      </c>
      <c r="H43" s="95"/>
      <c r="I43" s="95"/>
      <c r="J43" s="95"/>
      <c r="K43" s="14"/>
    </row>
    <row r="44" spans="2:11" s="1" customFormat="1" ht="15" customHeight="1">
      <c r="B44" s="17"/>
      <c r="C44" s="18"/>
      <c r="D44" s="16"/>
      <c r="E44" s="19" t="s">
        <v>366</v>
      </c>
      <c r="F44" s="16"/>
      <c r="G44" s="95" t="s">
        <v>367</v>
      </c>
      <c r="H44" s="95"/>
      <c r="I44" s="95"/>
      <c r="J44" s="95"/>
      <c r="K44" s="14"/>
    </row>
    <row r="45" spans="2:11" s="1" customFormat="1" ht="15" customHeight="1">
      <c r="B45" s="17"/>
      <c r="C45" s="18"/>
      <c r="D45" s="16"/>
      <c r="E45" s="19" t="s">
        <v>102</v>
      </c>
      <c r="F45" s="16"/>
      <c r="G45" s="95" t="s">
        <v>368</v>
      </c>
      <c r="H45" s="95"/>
      <c r="I45" s="95"/>
      <c r="J45" s="95"/>
      <c r="K45" s="14"/>
    </row>
    <row r="46" spans="2:11" s="1" customFormat="1" ht="12.75" customHeight="1">
      <c r="B46" s="17"/>
      <c r="C46" s="18"/>
      <c r="D46" s="16"/>
      <c r="E46" s="16"/>
      <c r="F46" s="16"/>
      <c r="G46" s="16"/>
      <c r="H46" s="16"/>
      <c r="I46" s="16"/>
      <c r="J46" s="16"/>
      <c r="K46" s="14"/>
    </row>
    <row r="47" spans="2:11" s="1" customFormat="1" ht="15" customHeight="1">
      <c r="B47" s="17"/>
      <c r="C47" s="18"/>
      <c r="D47" s="95" t="s">
        <v>369</v>
      </c>
      <c r="E47" s="95"/>
      <c r="F47" s="95"/>
      <c r="G47" s="95"/>
      <c r="H47" s="95"/>
      <c r="I47" s="95"/>
      <c r="J47" s="95"/>
      <c r="K47" s="14"/>
    </row>
    <row r="48" spans="2:11" s="1" customFormat="1" ht="15" customHeight="1">
      <c r="B48" s="17"/>
      <c r="C48" s="18"/>
      <c r="D48" s="18"/>
      <c r="E48" s="95" t="s">
        <v>370</v>
      </c>
      <c r="F48" s="95"/>
      <c r="G48" s="95"/>
      <c r="H48" s="95"/>
      <c r="I48" s="95"/>
      <c r="J48" s="95"/>
      <c r="K48" s="14"/>
    </row>
    <row r="49" spans="2:11" s="1" customFormat="1" ht="15" customHeight="1">
      <c r="B49" s="17"/>
      <c r="C49" s="18"/>
      <c r="D49" s="18"/>
      <c r="E49" s="95" t="s">
        <v>371</v>
      </c>
      <c r="F49" s="95"/>
      <c r="G49" s="95"/>
      <c r="H49" s="95"/>
      <c r="I49" s="95"/>
      <c r="J49" s="95"/>
      <c r="K49" s="14"/>
    </row>
    <row r="50" spans="2:11" s="1" customFormat="1" ht="15" customHeight="1">
      <c r="B50" s="17"/>
      <c r="C50" s="18"/>
      <c r="D50" s="18"/>
      <c r="E50" s="95" t="s">
        <v>372</v>
      </c>
      <c r="F50" s="95"/>
      <c r="G50" s="95"/>
      <c r="H50" s="95"/>
      <c r="I50" s="95"/>
      <c r="J50" s="95"/>
      <c r="K50" s="14"/>
    </row>
    <row r="51" spans="2:11" s="1" customFormat="1" ht="15" customHeight="1">
      <c r="B51" s="17"/>
      <c r="C51" s="18"/>
      <c r="D51" s="95" t="s">
        <v>373</v>
      </c>
      <c r="E51" s="95"/>
      <c r="F51" s="95"/>
      <c r="G51" s="95"/>
      <c r="H51" s="95"/>
      <c r="I51" s="95"/>
      <c r="J51" s="95"/>
      <c r="K51" s="14"/>
    </row>
    <row r="52" spans="2:11" s="1" customFormat="1" ht="25.5" customHeight="1">
      <c r="B52" s="13"/>
      <c r="C52" s="96" t="s">
        <v>374</v>
      </c>
      <c r="D52" s="96"/>
      <c r="E52" s="96"/>
      <c r="F52" s="96"/>
      <c r="G52" s="96"/>
      <c r="H52" s="96"/>
      <c r="I52" s="96"/>
      <c r="J52" s="96"/>
      <c r="K52" s="14"/>
    </row>
    <row r="53" spans="2:11" s="1" customFormat="1" ht="5.25" customHeight="1">
      <c r="B53" s="13"/>
      <c r="C53" s="15"/>
      <c r="D53" s="15"/>
      <c r="E53" s="15"/>
      <c r="F53" s="15"/>
      <c r="G53" s="15"/>
      <c r="H53" s="15"/>
      <c r="I53" s="15"/>
      <c r="J53" s="15"/>
      <c r="K53" s="14"/>
    </row>
    <row r="54" spans="2:11" s="1" customFormat="1" ht="15" customHeight="1">
      <c r="B54" s="13"/>
      <c r="C54" s="95" t="s">
        <v>375</v>
      </c>
      <c r="D54" s="95"/>
      <c r="E54" s="95"/>
      <c r="F54" s="95"/>
      <c r="G54" s="95"/>
      <c r="H54" s="95"/>
      <c r="I54" s="95"/>
      <c r="J54" s="95"/>
      <c r="K54" s="14"/>
    </row>
    <row r="55" spans="2:11" s="1" customFormat="1" ht="15" customHeight="1">
      <c r="B55" s="13"/>
      <c r="C55" s="95" t="s">
        <v>376</v>
      </c>
      <c r="D55" s="95"/>
      <c r="E55" s="95"/>
      <c r="F55" s="95"/>
      <c r="G55" s="95"/>
      <c r="H55" s="95"/>
      <c r="I55" s="95"/>
      <c r="J55" s="95"/>
      <c r="K55" s="14"/>
    </row>
    <row r="56" spans="2:11" s="1" customFormat="1" ht="12.75" customHeight="1">
      <c r="B56" s="13"/>
      <c r="C56" s="16"/>
      <c r="D56" s="16"/>
      <c r="E56" s="16"/>
      <c r="F56" s="16"/>
      <c r="G56" s="16"/>
      <c r="H56" s="16"/>
      <c r="I56" s="16"/>
      <c r="J56" s="16"/>
      <c r="K56" s="14"/>
    </row>
    <row r="57" spans="2:11" s="1" customFormat="1" ht="15" customHeight="1">
      <c r="B57" s="13"/>
      <c r="C57" s="95" t="s">
        <v>377</v>
      </c>
      <c r="D57" s="95"/>
      <c r="E57" s="95"/>
      <c r="F57" s="95"/>
      <c r="G57" s="95"/>
      <c r="H57" s="95"/>
      <c r="I57" s="95"/>
      <c r="J57" s="95"/>
      <c r="K57" s="14"/>
    </row>
    <row r="58" spans="2:11" s="1" customFormat="1" ht="15" customHeight="1">
      <c r="B58" s="13"/>
      <c r="C58" s="18"/>
      <c r="D58" s="95" t="s">
        <v>378</v>
      </c>
      <c r="E58" s="95"/>
      <c r="F58" s="95"/>
      <c r="G58" s="95"/>
      <c r="H58" s="95"/>
      <c r="I58" s="95"/>
      <c r="J58" s="95"/>
      <c r="K58" s="14"/>
    </row>
    <row r="59" spans="2:11" s="1" customFormat="1" ht="15" customHeight="1">
      <c r="B59" s="13"/>
      <c r="C59" s="18"/>
      <c r="D59" s="95" t="s">
        <v>379</v>
      </c>
      <c r="E59" s="95"/>
      <c r="F59" s="95"/>
      <c r="G59" s="95"/>
      <c r="H59" s="95"/>
      <c r="I59" s="95"/>
      <c r="J59" s="95"/>
      <c r="K59" s="14"/>
    </row>
    <row r="60" spans="2:11" s="1" customFormat="1" ht="15" customHeight="1">
      <c r="B60" s="13"/>
      <c r="C60" s="18"/>
      <c r="D60" s="95" t="s">
        <v>380</v>
      </c>
      <c r="E60" s="95"/>
      <c r="F60" s="95"/>
      <c r="G60" s="95"/>
      <c r="H60" s="95"/>
      <c r="I60" s="95"/>
      <c r="J60" s="95"/>
      <c r="K60" s="14"/>
    </row>
    <row r="61" spans="2:11" s="1" customFormat="1" ht="15" customHeight="1">
      <c r="B61" s="13"/>
      <c r="C61" s="18"/>
      <c r="D61" s="95" t="s">
        <v>381</v>
      </c>
      <c r="E61" s="95"/>
      <c r="F61" s="95"/>
      <c r="G61" s="95"/>
      <c r="H61" s="95"/>
      <c r="I61" s="95"/>
      <c r="J61" s="95"/>
      <c r="K61" s="14"/>
    </row>
    <row r="62" spans="2:11" s="1" customFormat="1" ht="15" customHeight="1">
      <c r="B62" s="13"/>
      <c r="C62" s="18"/>
      <c r="D62" s="97" t="s">
        <v>382</v>
      </c>
      <c r="E62" s="97"/>
      <c r="F62" s="97"/>
      <c r="G62" s="97"/>
      <c r="H62" s="97"/>
      <c r="I62" s="97"/>
      <c r="J62" s="97"/>
      <c r="K62" s="14"/>
    </row>
    <row r="63" spans="2:11" s="1" customFormat="1" ht="15" customHeight="1">
      <c r="B63" s="13"/>
      <c r="C63" s="18"/>
      <c r="D63" s="95" t="s">
        <v>383</v>
      </c>
      <c r="E63" s="95"/>
      <c r="F63" s="95"/>
      <c r="G63" s="95"/>
      <c r="H63" s="95"/>
      <c r="I63" s="95"/>
      <c r="J63" s="95"/>
      <c r="K63" s="14"/>
    </row>
    <row r="64" spans="2:11" s="1" customFormat="1" ht="12.75" customHeight="1">
      <c r="B64" s="13"/>
      <c r="C64" s="18"/>
      <c r="D64" s="18"/>
      <c r="E64" s="21"/>
      <c r="F64" s="18"/>
      <c r="G64" s="18"/>
      <c r="H64" s="18"/>
      <c r="I64" s="18"/>
      <c r="J64" s="18"/>
      <c r="K64" s="14"/>
    </row>
    <row r="65" spans="2:11" s="1" customFormat="1" ht="15" customHeight="1">
      <c r="B65" s="13"/>
      <c r="C65" s="18"/>
      <c r="D65" s="95" t="s">
        <v>384</v>
      </c>
      <c r="E65" s="95"/>
      <c r="F65" s="95"/>
      <c r="G65" s="95"/>
      <c r="H65" s="95"/>
      <c r="I65" s="95"/>
      <c r="J65" s="95"/>
      <c r="K65" s="14"/>
    </row>
    <row r="66" spans="2:11" s="1" customFormat="1" ht="15" customHeight="1">
      <c r="B66" s="13"/>
      <c r="C66" s="18"/>
      <c r="D66" s="97" t="s">
        <v>385</v>
      </c>
      <c r="E66" s="97"/>
      <c r="F66" s="97"/>
      <c r="G66" s="97"/>
      <c r="H66" s="97"/>
      <c r="I66" s="97"/>
      <c r="J66" s="97"/>
      <c r="K66" s="14"/>
    </row>
    <row r="67" spans="2:11" s="1" customFormat="1" ht="15" customHeight="1">
      <c r="B67" s="13"/>
      <c r="C67" s="18"/>
      <c r="D67" s="95" t="s">
        <v>386</v>
      </c>
      <c r="E67" s="95"/>
      <c r="F67" s="95"/>
      <c r="G67" s="95"/>
      <c r="H67" s="95"/>
      <c r="I67" s="95"/>
      <c r="J67" s="95"/>
      <c r="K67" s="14"/>
    </row>
    <row r="68" spans="2:11" s="1" customFormat="1" ht="15" customHeight="1">
      <c r="B68" s="13"/>
      <c r="C68" s="18"/>
      <c r="D68" s="95" t="s">
        <v>387</v>
      </c>
      <c r="E68" s="95"/>
      <c r="F68" s="95"/>
      <c r="G68" s="95"/>
      <c r="H68" s="95"/>
      <c r="I68" s="95"/>
      <c r="J68" s="95"/>
      <c r="K68" s="14"/>
    </row>
    <row r="69" spans="2:11" s="1" customFormat="1" ht="15" customHeight="1">
      <c r="B69" s="13"/>
      <c r="C69" s="18"/>
      <c r="D69" s="95" t="s">
        <v>388</v>
      </c>
      <c r="E69" s="95"/>
      <c r="F69" s="95"/>
      <c r="G69" s="95"/>
      <c r="H69" s="95"/>
      <c r="I69" s="95"/>
      <c r="J69" s="95"/>
      <c r="K69" s="14"/>
    </row>
    <row r="70" spans="2:11" s="1" customFormat="1" ht="15" customHeight="1">
      <c r="B70" s="13"/>
      <c r="C70" s="18"/>
      <c r="D70" s="95" t="s">
        <v>389</v>
      </c>
      <c r="E70" s="95"/>
      <c r="F70" s="95"/>
      <c r="G70" s="95"/>
      <c r="H70" s="95"/>
      <c r="I70" s="95"/>
      <c r="J70" s="95"/>
      <c r="K70" s="14"/>
    </row>
    <row r="71" spans="2:11" s="1" customFormat="1" ht="12.75" customHeight="1">
      <c r="B71" s="22"/>
      <c r="C71" s="23"/>
      <c r="D71" s="23"/>
      <c r="E71" s="23"/>
      <c r="F71" s="23"/>
      <c r="G71" s="23"/>
      <c r="H71" s="23"/>
      <c r="I71" s="23"/>
      <c r="J71" s="23"/>
      <c r="K71" s="24"/>
    </row>
    <row r="72" spans="2:11" s="1" customFormat="1" ht="18.75" customHeight="1">
      <c r="B72" s="25"/>
      <c r="C72" s="25"/>
      <c r="D72" s="25"/>
      <c r="E72" s="25"/>
      <c r="F72" s="25"/>
      <c r="G72" s="25"/>
      <c r="H72" s="25"/>
      <c r="I72" s="25"/>
      <c r="J72" s="25"/>
      <c r="K72" s="26"/>
    </row>
    <row r="73" spans="2:11" s="1" customFormat="1" ht="18.75" customHeight="1">
      <c r="B73" s="26"/>
      <c r="C73" s="26"/>
      <c r="D73" s="26"/>
      <c r="E73" s="26"/>
      <c r="F73" s="26"/>
      <c r="G73" s="26"/>
      <c r="H73" s="26"/>
      <c r="I73" s="26"/>
      <c r="J73" s="26"/>
      <c r="K73" s="26"/>
    </row>
    <row r="74" spans="2:11" s="1" customFormat="1" ht="7.5" customHeight="1">
      <c r="B74" s="27"/>
      <c r="C74" s="28"/>
      <c r="D74" s="28"/>
      <c r="E74" s="28"/>
      <c r="F74" s="28"/>
      <c r="G74" s="28"/>
      <c r="H74" s="28"/>
      <c r="I74" s="28"/>
      <c r="J74" s="28"/>
      <c r="K74" s="29"/>
    </row>
    <row r="75" spans="2:11" s="1" customFormat="1" ht="45" customHeight="1">
      <c r="B75" s="30"/>
      <c r="C75" s="90" t="s">
        <v>390</v>
      </c>
      <c r="D75" s="90"/>
      <c r="E75" s="90"/>
      <c r="F75" s="90"/>
      <c r="G75" s="90"/>
      <c r="H75" s="90"/>
      <c r="I75" s="90"/>
      <c r="J75" s="90"/>
      <c r="K75" s="31"/>
    </row>
    <row r="76" spans="2:11" s="1" customFormat="1" ht="17.25" customHeight="1">
      <c r="B76" s="30"/>
      <c r="C76" s="32" t="s">
        <v>391</v>
      </c>
      <c r="D76" s="32"/>
      <c r="E76" s="32"/>
      <c r="F76" s="32" t="s">
        <v>392</v>
      </c>
      <c r="G76" s="33"/>
      <c r="H76" s="32" t="s">
        <v>51</v>
      </c>
      <c r="I76" s="32" t="s">
        <v>54</v>
      </c>
      <c r="J76" s="32" t="s">
        <v>393</v>
      </c>
      <c r="K76" s="31"/>
    </row>
    <row r="77" spans="2:11" s="1" customFormat="1" ht="17.25" customHeight="1">
      <c r="B77" s="30"/>
      <c r="C77" s="34" t="s">
        <v>394</v>
      </c>
      <c r="D77" s="34"/>
      <c r="E77" s="34"/>
      <c r="F77" s="35" t="s">
        <v>395</v>
      </c>
      <c r="G77" s="36"/>
      <c r="H77" s="34"/>
      <c r="I77" s="34"/>
      <c r="J77" s="34" t="s">
        <v>396</v>
      </c>
      <c r="K77" s="31"/>
    </row>
    <row r="78" spans="2:11" s="1" customFormat="1" ht="5.25" customHeight="1">
      <c r="B78" s="30"/>
      <c r="C78" s="37"/>
      <c r="D78" s="37"/>
      <c r="E78" s="37"/>
      <c r="F78" s="37"/>
      <c r="G78" s="38"/>
      <c r="H78" s="37"/>
      <c r="I78" s="37"/>
      <c r="J78" s="37"/>
      <c r="K78" s="31"/>
    </row>
    <row r="79" spans="2:11" s="1" customFormat="1" ht="15" customHeight="1">
      <c r="B79" s="30"/>
      <c r="C79" s="19" t="s">
        <v>50</v>
      </c>
      <c r="D79" s="39"/>
      <c r="E79" s="39"/>
      <c r="F79" s="40" t="s">
        <v>397</v>
      </c>
      <c r="G79" s="41"/>
      <c r="H79" s="19" t="s">
        <v>398</v>
      </c>
      <c r="I79" s="19" t="s">
        <v>399</v>
      </c>
      <c r="J79" s="19">
        <v>20</v>
      </c>
      <c r="K79" s="31"/>
    </row>
    <row r="80" spans="2:11" s="1" customFormat="1" ht="15" customHeight="1">
      <c r="B80" s="30"/>
      <c r="C80" s="19" t="s">
        <v>400</v>
      </c>
      <c r="D80" s="19"/>
      <c r="E80" s="19"/>
      <c r="F80" s="40" t="s">
        <v>397</v>
      </c>
      <c r="G80" s="41"/>
      <c r="H80" s="19" t="s">
        <v>401</v>
      </c>
      <c r="I80" s="19" t="s">
        <v>399</v>
      </c>
      <c r="J80" s="19">
        <v>120</v>
      </c>
      <c r="K80" s="31"/>
    </row>
    <row r="81" spans="2:11" s="1" customFormat="1" ht="15" customHeight="1">
      <c r="B81" s="42"/>
      <c r="C81" s="19" t="s">
        <v>402</v>
      </c>
      <c r="D81" s="19"/>
      <c r="E81" s="19"/>
      <c r="F81" s="40" t="s">
        <v>403</v>
      </c>
      <c r="G81" s="41"/>
      <c r="H81" s="19" t="s">
        <v>404</v>
      </c>
      <c r="I81" s="19" t="s">
        <v>399</v>
      </c>
      <c r="J81" s="19">
        <v>50</v>
      </c>
      <c r="K81" s="31"/>
    </row>
    <row r="82" spans="2:11" s="1" customFormat="1" ht="15" customHeight="1">
      <c r="B82" s="42"/>
      <c r="C82" s="19" t="s">
        <v>405</v>
      </c>
      <c r="D82" s="19"/>
      <c r="E82" s="19"/>
      <c r="F82" s="40" t="s">
        <v>397</v>
      </c>
      <c r="G82" s="41"/>
      <c r="H82" s="19" t="s">
        <v>406</v>
      </c>
      <c r="I82" s="19" t="s">
        <v>407</v>
      </c>
      <c r="J82" s="19"/>
      <c r="K82" s="31"/>
    </row>
    <row r="83" spans="2:11" s="1" customFormat="1" ht="15" customHeight="1">
      <c r="B83" s="42"/>
      <c r="C83" s="43" t="s">
        <v>408</v>
      </c>
      <c r="D83" s="43"/>
      <c r="E83" s="43"/>
      <c r="F83" s="44" t="s">
        <v>403</v>
      </c>
      <c r="G83" s="43"/>
      <c r="H83" s="43" t="s">
        <v>409</v>
      </c>
      <c r="I83" s="43" t="s">
        <v>399</v>
      </c>
      <c r="J83" s="43">
        <v>15</v>
      </c>
      <c r="K83" s="31"/>
    </row>
    <row r="84" spans="2:11" s="1" customFormat="1" ht="15" customHeight="1">
      <c r="B84" s="42"/>
      <c r="C84" s="43" t="s">
        <v>410</v>
      </c>
      <c r="D84" s="43"/>
      <c r="E84" s="43"/>
      <c r="F84" s="44" t="s">
        <v>403</v>
      </c>
      <c r="G84" s="43"/>
      <c r="H84" s="43" t="s">
        <v>411</v>
      </c>
      <c r="I84" s="43" t="s">
        <v>399</v>
      </c>
      <c r="J84" s="43">
        <v>15</v>
      </c>
      <c r="K84" s="31"/>
    </row>
    <row r="85" spans="2:11" s="1" customFormat="1" ht="15" customHeight="1">
      <c r="B85" s="42"/>
      <c r="C85" s="43" t="s">
        <v>412</v>
      </c>
      <c r="D85" s="43"/>
      <c r="E85" s="43"/>
      <c r="F85" s="44" t="s">
        <v>403</v>
      </c>
      <c r="G85" s="43"/>
      <c r="H85" s="43" t="s">
        <v>413</v>
      </c>
      <c r="I85" s="43" t="s">
        <v>399</v>
      </c>
      <c r="J85" s="43">
        <v>20</v>
      </c>
      <c r="K85" s="31"/>
    </row>
    <row r="86" spans="2:11" s="1" customFormat="1" ht="15" customHeight="1">
      <c r="B86" s="42"/>
      <c r="C86" s="43" t="s">
        <v>414</v>
      </c>
      <c r="D86" s="43"/>
      <c r="E86" s="43"/>
      <c r="F86" s="44" t="s">
        <v>403</v>
      </c>
      <c r="G86" s="43"/>
      <c r="H86" s="43" t="s">
        <v>415</v>
      </c>
      <c r="I86" s="43" t="s">
        <v>399</v>
      </c>
      <c r="J86" s="43">
        <v>20</v>
      </c>
      <c r="K86" s="31"/>
    </row>
    <row r="87" spans="2:11" s="1" customFormat="1" ht="15" customHeight="1">
      <c r="B87" s="42"/>
      <c r="C87" s="19" t="s">
        <v>416</v>
      </c>
      <c r="D87" s="19"/>
      <c r="E87" s="19"/>
      <c r="F87" s="40" t="s">
        <v>403</v>
      </c>
      <c r="G87" s="41"/>
      <c r="H87" s="19" t="s">
        <v>417</v>
      </c>
      <c r="I87" s="19" t="s">
        <v>399</v>
      </c>
      <c r="J87" s="19">
        <v>50</v>
      </c>
      <c r="K87" s="31"/>
    </row>
    <row r="88" spans="2:11" s="1" customFormat="1" ht="15" customHeight="1">
      <c r="B88" s="42"/>
      <c r="C88" s="19" t="s">
        <v>418</v>
      </c>
      <c r="D88" s="19"/>
      <c r="E88" s="19"/>
      <c r="F88" s="40" t="s">
        <v>403</v>
      </c>
      <c r="G88" s="41"/>
      <c r="H88" s="19" t="s">
        <v>419</v>
      </c>
      <c r="I88" s="19" t="s">
        <v>399</v>
      </c>
      <c r="J88" s="19">
        <v>20</v>
      </c>
      <c r="K88" s="31"/>
    </row>
    <row r="89" spans="2:11" s="1" customFormat="1" ht="15" customHeight="1">
      <c r="B89" s="42"/>
      <c r="C89" s="19" t="s">
        <v>420</v>
      </c>
      <c r="D89" s="19"/>
      <c r="E89" s="19"/>
      <c r="F89" s="40" t="s">
        <v>403</v>
      </c>
      <c r="G89" s="41"/>
      <c r="H89" s="19" t="s">
        <v>421</v>
      </c>
      <c r="I89" s="19" t="s">
        <v>399</v>
      </c>
      <c r="J89" s="19">
        <v>20</v>
      </c>
      <c r="K89" s="31"/>
    </row>
    <row r="90" spans="2:11" s="1" customFormat="1" ht="15" customHeight="1">
      <c r="B90" s="42"/>
      <c r="C90" s="19" t="s">
        <v>422</v>
      </c>
      <c r="D90" s="19"/>
      <c r="E90" s="19"/>
      <c r="F90" s="40" t="s">
        <v>403</v>
      </c>
      <c r="G90" s="41"/>
      <c r="H90" s="19" t="s">
        <v>423</v>
      </c>
      <c r="I90" s="19" t="s">
        <v>399</v>
      </c>
      <c r="J90" s="19">
        <v>50</v>
      </c>
      <c r="K90" s="31"/>
    </row>
    <row r="91" spans="2:11" s="1" customFormat="1" ht="15" customHeight="1">
      <c r="B91" s="42"/>
      <c r="C91" s="19" t="s">
        <v>424</v>
      </c>
      <c r="D91" s="19"/>
      <c r="E91" s="19"/>
      <c r="F91" s="40" t="s">
        <v>403</v>
      </c>
      <c r="G91" s="41"/>
      <c r="H91" s="19" t="s">
        <v>424</v>
      </c>
      <c r="I91" s="19" t="s">
        <v>399</v>
      </c>
      <c r="J91" s="19">
        <v>50</v>
      </c>
      <c r="K91" s="31"/>
    </row>
    <row r="92" spans="2:11" s="1" customFormat="1" ht="15" customHeight="1">
      <c r="B92" s="42"/>
      <c r="C92" s="19" t="s">
        <v>425</v>
      </c>
      <c r="D92" s="19"/>
      <c r="E92" s="19"/>
      <c r="F92" s="40" t="s">
        <v>403</v>
      </c>
      <c r="G92" s="41"/>
      <c r="H92" s="19" t="s">
        <v>426</v>
      </c>
      <c r="I92" s="19" t="s">
        <v>399</v>
      </c>
      <c r="J92" s="19">
        <v>255</v>
      </c>
      <c r="K92" s="31"/>
    </row>
    <row r="93" spans="2:11" s="1" customFormat="1" ht="15" customHeight="1">
      <c r="B93" s="42"/>
      <c r="C93" s="19" t="s">
        <v>427</v>
      </c>
      <c r="D93" s="19"/>
      <c r="E93" s="19"/>
      <c r="F93" s="40" t="s">
        <v>397</v>
      </c>
      <c r="G93" s="41"/>
      <c r="H93" s="19" t="s">
        <v>428</v>
      </c>
      <c r="I93" s="19" t="s">
        <v>429</v>
      </c>
      <c r="J93" s="19"/>
      <c r="K93" s="31"/>
    </row>
    <row r="94" spans="2:11" s="1" customFormat="1" ht="15" customHeight="1">
      <c r="B94" s="42"/>
      <c r="C94" s="19" t="s">
        <v>430</v>
      </c>
      <c r="D94" s="19"/>
      <c r="E94" s="19"/>
      <c r="F94" s="40" t="s">
        <v>397</v>
      </c>
      <c r="G94" s="41"/>
      <c r="H94" s="19" t="s">
        <v>431</v>
      </c>
      <c r="I94" s="19" t="s">
        <v>432</v>
      </c>
      <c r="J94" s="19"/>
      <c r="K94" s="31"/>
    </row>
    <row r="95" spans="2:11" s="1" customFormat="1" ht="15" customHeight="1">
      <c r="B95" s="42"/>
      <c r="C95" s="19" t="s">
        <v>433</v>
      </c>
      <c r="D95" s="19"/>
      <c r="E95" s="19"/>
      <c r="F95" s="40" t="s">
        <v>397</v>
      </c>
      <c r="G95" s="41"/>
      <c r="H95" s="19" t="s">
        <v>433</v>
      </c>
      <c r="I95" s="19" t="s">
        <v>432</v>
      </c>
      <c r="J95" s="19"/>
      <c r="K95" s="31"/>
    </row>
    <row r="96" spans="2:11" s="1" customFormat="1" ht="15" customHeight="1">
      <c r="B96" s="42"/>
      <c r="C96" s="19" t="s">
        <v>35</v>
      </c>
      <c r="D96" s="19"/>
      <c r="E96" s="19"/>
      <c r="F96" s="40" t="s">
        <v>397</v>
      </c>
      <c r="G96" s="41"/>
      <c r="H96" s="19" t="s">
        <v>434</v>
      </c>
      <c r="I96" s="19" t="s">
        <v>432</v>
      </c>
      <c r="J96" s="19"/>
      <c r="K96" s="31"/>
    </row>
    <row r="97" spans="2:11" s="1" customFormat="1" ht="15" customHeight="1">
      <c r="B97" s="42"/>
      <c r="C97" s="19" t="s">
        <v>45</v>
      </c>
      <c r="D97" s="19"/>
      <c r="E97" s="19"/>
      <c r="F97" s="40" t="s">
        <v>397</v>
      </c>
      <c r="G97" s="41"/>
      <c r="H97" s="19" t="s">
        <v>435</v>
      </c>
      <c r="I97" s="19" t="s">
        <v>432</v>
      </c>
      <c r="J97" s="19"/>
      <c r="K97" s="31"/>
    </row>
    <row r="98" spans="2:11" s="1" customFormat="1" ht="15" customHeight="1">
      <c r="B98" s="45"/>
      <c r="C98" s="46"/>
      <c r="D98" s="46"/>
      <c r="E98" s="46"/>
      <c r="F98" s="46"/>
      <c r="G98" s="46"/>
      <c r="H98" s="46"/>
      <c r="I98" s="46"/>
      <c r="J98" s="46"/>
      <c r="K98" s="47"/>
    </row>
    <row r="99" spans="2:11" s="1" customFormat="1" ht="18.75" customHeight="1">
      <c r="B99" s="48"/>
      <c r="C99" s="49"/>
      <c r="D99" s="49"/>
      <c r="E99" s="49"/>
      <c r="F99" s="49"/>
      <c r="G99" s="49"/>
      <c r="H99" s="49"/>
      <c r="I99" s="49"/>
      <c r="J99" s="49"/>
      <c r="K99" s="48"/>
    </row>
    <row r="100" spans="2:11" s="1" customFormat="1" ht="18.75" customHeight="1">
      <c r="B100" s="26"/>
      <c r="C100" s="26"/>
      <c r="D100" s="26"/>
      <c r="E100" s="26"/>
      <c r="F100" s="26"/>
      <c r="G100" s="26"/>
      <c r="H100" s="26"/>
      <c r="I100" s="26"/>
      <c r="J100" s="26"/>
      <c r="K100" s="26"/>
    </row>
    <row r="101" spans="2:11" s="1" customFormat="1" ht="7.5" customHeight="1">
      <c r="B101" s="27"/>
      <c r="C101" s="28"/>
      <c r="D101" s="28"/>
      <c r="E101" s="28"/>
      <c r="F101" s="28"/>
      <c r="G101" s="28"/>
      <c r="H101" s="28"/>
      <c r="I101" s="28"/>
      <c r="J101" s="28"/>
      <c r="K101" s="29"/>
    </row>
    <row r="102" spans="2:11" s="1" customFormat="1" ht="45" customHeight="1">
      <c r="B102" s="30"/>
      <c r="C102" s="90" t="s">
        <v>436</v>
      </c>
      <c r="D102" s="90"/>
      <c r="E102" s="90"/>
      <c r="F102" s="90"/>
      <c r="G102" s="90"/>
      <c r="H102" s="90"/>
      <c r="I102" s="90"/>
      <c r="J102" s="90"/>
      <c r="K102" s="31"/>
    </row>
    <row r="103" spans="2:11" s="1" customFormat="1" ht="17.25" customHeight="1">
      <c r="B103" s="30"/>
      <c r="C103" s="32" t="s">
        <v>391</v>
      </c>
      <c r="D103" s="32"/>
      <c r="E103" s="32"/>
      <c r="F103" s="32" t="s">
        <v>392</v>
      </c>
      <c r="G103" s="33"/>
      <c r="H103" s="32" t="s">
        <v>51</v>
      </c>
      <c r="I103" s="32" t="s">
        <v>54</v>
      </c>
      <c r="J103" s="32" t="s">
        <v>393</v>
      </c>
      <c r="K103" s="31"/>
    </row>
    <row r="104" spans="2:11" s="1" customFormat="1" ht="17.25" customHeight="1">
      <c r="B104" s="30"/>
      <c r="C104" s="34" t="s">
        <v>394</v>
      </c>
      <c r="D104" s="34"/>
      <c r="E104" s="34"/>
      <c r="F104" s="35" t="s">
        <v>395</v>
      </c>
      <c r="G104" s="36"/>
      <c r="H104" s="34"/>
      <c r="I104" s="34"/>
      <c r="J104" s="34" t="s">
        <v>396</v>
      </c>
      <c r="K104" s="31"/>
    </row>
    <row r="105" spans="2:11" s="1" customFormat="1" ht="5.25" customHeight="1">
      <c r="B105" s="30"/>
      <c r="C105" s="32"/>
      <c r="D105" s="32"/>
      <c r="E105" s="32"/>
      <c r="F105" s="32"/>
      <c r="G105" s="50"/>
      <c r="H105" s="32"/>
      <c r="I105" s="32"/>
      <c r="J105" s="32"/>
      <c r="K105" s="31"/>
    </row>
    <row r="106" spans="2:11" s="1" customFormat="1" ht="15" customHeight="1">
      <c r="B106" s="30"/>
      <c r="C106" s="19" t="s">
        <v>50</v>
      </c>
      <c r="D106" s="39"/>
      <c r="E106" s="39"/>
      <c r="F106" s="40" t="s">
        <v>397</v>
      </c>
      <c r="G106" s="19"/>
      <c r="H106" s="19" t="s">
        <v>437</v>
      </c>
      <c r="I106" s="19" t="s">
        <v>399</v>
      </c>
      <c r="J106" s="19">
        <v>20</v>
      </c>
      <c r="K106" s="31"/>
    </row>
    <row r="107" spans="2:11" s="1" customFormat="1" ht="15" customHeight="1">
      <c r="B107" s="30"/>
      <c r="C107" s="19" t="s">
        <v>400</v>
      </c>
      <c r="D107" s="19"/>
      <c r="E107" s="19"/>
      <c r="F107" s="40" t="s">
        <v>397</v>
      </c>
      <c r="G107" s="19"/>
      <c r="H107" s="19" t="s">
        <v>437</v>
      </c>
      <c r="I107" s="19" t="s">
        <v>399</v>
      </c>
      <c r="J107" s="19">
        <v>120</v>
      </c>
      <c r="K107" s="31"/>
    </row>
    <row r="108" spans="2:11" s="1" customFormat="1" ht="15" customHeight="1">
      <c r="B108" s="42"/>
      <c r="C108" s="19" t="s">
        <v>402</v>
      </c>
      <c r="D108" s="19"/>
      <c r="E108" s="19"/>
      <c r="F108" s="40" t="s">
        <v>403</v>
      </c>
      <c r="G108" s="19"/>
      <c r="H108" s="19" t="s">
        <v>437</v>
      </c>
      <c r="I108" s="19" t="s">
        <v>399</v>
      </c>
      <c r="J108" s="19">
        <v>50</v>
      </c>
      <c r="K108" s="31"/>
    </row>
    <row r="109" spans="2:11" s="1" customFormat="1" ht="15" customHeight="1">
      <c r="B109" s="42"/>
      <c r="C109" s="19" t="s">
        <v>405</v>
      </c>
      <c r="D109" s="19"/>
      <c r="E109" s="19"/>
      <c r="F109" s="40" t="s">
        <v>397</v>
      </c>
      <c r="G109" s="19"/>
      <c r="H109" s="19" t="s">
        <v>437</v>
      </c>
      <c r="I109" s="19" t="s">
        <v>407</v>
      </c>
      <c r="J109" s="19"/>
      <c r="K109" s="31"/>
    </row>
    <row r="110" spans="2:11" s="1" customFormat="1" ht="15" customHeight="1">
      <c r="B110" s="42"/>
      <c r="C110" s="19" t="s">
        <v>416</v>
      </c>
      <c r="D110" s="19"/>
      <c r="E110" s="19"/>
      <c r="F110" s="40" t="s">
        <v>403</v>
      </c>
      <c r="G110" s="19"/>
      <c r="H110" s="19" t="s">
        <v>437</v>
      </c>
      <c r="I110" s="19" t="s">
        <v>399</v>
      </c>
      <c r="J110" s="19">
        <v>50</v>
      </c>
      <c r="K110" s="31"/>
    </row>
    <row r="111" spans="2:11" s="1" customFormat="1" ht="15" customHeight="1">
      <c r="B111" s="42"/>
      <c r="C111" s="19" t="s">
        <v>424</v>
      </c>
      <c r="D111" s="19"/>
      <c r="E111" s="19"/>
      <c r="F111" s="40" t="s">
        <v>403</v>
      </c>
      <c r="G111" s="19"/>
      <c r="H111" s="19" t="s">
        <v>437</v>
      </c>
      <c r="I111" s="19" t="s">
        <v>399</v>
      </c>
      <c r="J111" s="19">
        <v>50</v>
      </c>
      <c r="K111" s="31"/>
    </row>
    <row r="112" spans="2:11" s="1" customFormat="1" ht="15" customHeight="1">
      <c r="B112" s="42"/>
      <c r="C112" s="19" t="s">
        <v>422</v>
      </c>
      <c r="D112" s="19"/>
      <c r="E112" s="19"/>
      <c r="F112" s="40" t="s">
        <v>403</v>
      </c>
      <c r="G112" s="19"/>
      <c r="H112" s="19" t="s">
        <v>437</v>
      </c>
      <c r="I112" s="19" t="s">
        <v>399</v>
      </c>
      <c r="J112" s="19">
        <v>50</v>
      </c>
      <c r="K112" s="31"/>
    </row>
    <row r="113" spans="2:11" s="1" customFormat="1" ht="15" customHeight="1">
      <c r="B113" s="42"/>
      <c r="C113" s="19" t="s">
        <v>50</v>
      </c>
      <c r="D113" s="19"/>
      <c r="E113" s="19"/>
      <c r="F113" s="40" t="s">
        <v>397</v>
      </c>
      <c r="G113" s="19"/>
      <c r="H113" s="19" t="s">
        <v>438</v>
      </c>
      <c r="I113" s="19" t="s">
        <v>399</v>
      </c>
      <c r="J113" s="19">
        <v>20</v>
      </c>
      <c r="K113" s="31"/>
    </row>
    <row r="114" spans="2:11" s="1" customFormat="1" ht="15" customHeight="1">
      <c r="B114" s="42"/>
      <c r="C114" s="19" t="s">
        <v>439</v>
      </c>
      <c r="D114" s="19"/>
      <c r="E114" s="19"/>
      <c r="F114" s="40" t="s">
        <v>397</v>
      </c>
      <c r="G114" s="19"/>
      <c r="H114" s="19" t="s">
        <v>440</v>
      </c>
      <c r="I114" s="19" t="s">
        <v>399</v>
      </c>
      <c r="J114" s="19">
        <v>120</v>
      </c>
      <c r="K114" s="31"/>
    </row>
    <row r="115" spans="2:11" s="1" customFormat="1" ht="15" customHeight="1">
      <c r="B115" s="42"/>
      <c r="C115" s="19" t="s">
        <v>35</v>
      </c>
      <c r="D115" s="19"/>
      <c r="E115" s="19"/>
      <c r="F115" s="40" t="s">
        <v>397</v>
      </c>
      <c r="G115" s="19"/>
      <c r="H115" s="19" t="s">
        <v>441</v>
      </c>
      <c r="I115" s="19" t="s">
        <v>432</v>
      </c>
      <c r="J115" s="19"/>
      <c r="K115" s="31"/>
    </row>
    <row r="116" spans="2:11" s="1" customFormat="1" ht="15" customHeight="1">
      <c r="B116" s="42"/>
      <c r="C116" s="19" t="s">
        <v>45</v>
      </c>
      <c r="D116" s="19"/>
      <c r="E116" s="19"/>
      <c r="F116" s="40" t="s">
        <v>397</v>
      </c>
      <c r="G116" s="19"/>
      <c r="H116" s="19" t="s">
        <v>442</v>
      </c>
      <c r="I116" s="19" t="s">
        <v>432</v>
      </c>
      <c r="J116" s="19"/>
      <c r="K116" s="31"/>
    </row>
    <row r="117" spans="2:11" s="1" customFormat="1" ht="15" customHeight="1">
      <c r="B117" s="42"/>
      <c r="C117" s="19" t="s">
        <v>54</v>
      </c>
      <c r="D117" s="19"/>
      <c r="E117" s="19"/>
      <c r="F117" s="40" t="s">
        <v>397</v>
      </c>
      <c r="G117" s="19"/>
      <c r="H117" s="19" t="s">
        <v>443</v>
      </c>
      <c r="I117" s="19" t="s">
        <v>444</v>
      </c>
      <c r="J117" s="19"/>
      <c r="K117" s="31"/>
    </row>
    <row r="118" spans="2:11" s="1" customFormat="1" ht="15" customHeight="1">
      <c r="B118" s="45"/>
      <c r="C118" s="51"/>
      <c r="D118" s="51"/>
      <c r="E118" s="51"/>
      <c r="F118" s="51"/>
      <c r="G118" s="51"/>
      <c r="H118" s="51"/>
      <c r="I118" s="51"/>
      <c r="J118" s="51"/>
      <c r="K118" s="47"/>
    </row>
    <row r="119" spans="2:11" s="1" customFormat="1" ht="18.75" customHeight="1">
      <c r="B119" s="52"/>
      <c r="C119" s="53"/>
      <c r="D119" s="53"/>
      <c r="E119" s="53"/>
      <c r="F119" s="54"/>
      <c r="G119" s="53"/>
      <c r="H119" s="53"/>
      <c r="I119" s="53"/>
      <c r="J119" s="53"/>
      <c r="K119" s="52"/>
    </row>
    <row r="120" spans="2:11" s="1" customFormat="1" ht="18.75" customHeight="1">
      <c r="B120" s="26"/>
      <c r="C120" s="26"/>
      <c r="D120" s="26"/>
      <c r="E120" s="26"/>
      <c r="F120" s="26"/>
      <c r="G120" s="26"/>
      <c r="H120" s="26"/>
      <c r="I120" s="26"/>
      <c r="J120" s="26"/>
      <c r="K120" s="26"/>
    </row>
    <row r="121" spans="2:11" s="1" customFormat="1" ht="7.5" customHeight="1">
      <c r="B121" s="55"/>
      <c r="C121" s="56"/>
      <c r="D121" s="56"/>
      <c r="E121" s="56"/>
      <c r="F121" s="56"/>
      <c r="G121" s="56"/>
      <c r="H121" s="56"/>
      <c r="I121" s="56"/>
      <c r="J121" s="56"/>
      <c r="K121" s="57"/>
    </row>
    <row r="122" spans="2:11" s="1" customFormat="1" ht="45" customHeight="1">
      <c r="B122" s="58"/>
      <c r="C122" s="91" t="s">
        <v>445</v>
      </c>
      <c r="D122" s="91"/>
      <c r="E122" s="91"/>
      <c r="F122" s="91"/>
      <c r="G122" s="91"/>
      <c r="H122" s="91"/>
      <c r="I122" s="91"/>
      <c r="J122" s="91"/>
      <c r="K122" s="59"/>
    </row>
    <row r="123" spans="2:11" s="1" customFormat="1" ht="17.25" customHeight="1">
      <c r="B123" s="60"/>
      <c r="C123" s="32" t="s">
        <v>391</v>
      </c>
      <c r="D123" s="32"/>
      <c r="E123" s="32"/>
      <c r="F123" s="32" t="s">
        <v>392</v>
      </c>
      <c r="G123" s="33"/>
      <c r="H123" s="32" t="s">
        <v>51</v>
      </c>
      <c r="I123" s="32" t="s">
        <v>54</v>
      </c>
      <c r="J123" s="32" t="s">
        <v>393</v>
      </c>
      <c r="K123" s="61"/>
    </row>
    <row r="124" spans="2:11" s="1" customFormat="1" ht="17.25" customHeight="1">
      <c r="B124" s="60"/>
      <c r="C124" s="34" t="s">
        <v>394</v>
      </c>
      <c r="D124" s="34"/>
      <c r="E124" s="34"/>
      <c r="F124" s="35" t="s">
        <v>395</v>
      </c>
      <c r="G124" s="36"/>
      <c r="H124" s="34"/>
      <c r="I124" s="34"/>
      <c r="J124" s="34" t="s">
        <v>396</v>
      </c>
      <c r="K124" s="61"/>
    </row>
    <row r="125" spans="2:11" s="1" customFormat="1" ht="5.25" customHeight="1">
      <c r="B125" s="62"/>
      <c r="C125" s="37"/>
      <c r="D125" s="37"/>
      <c r="E125" s="37"/>
      <c r="F125" s="37"/>
      <c r="G125" s="63"/>
      <c r="H125" s="37"/>
      <c r="I125" s="37"/>
      <c r="J125" s="37"/>
      <c r="K125" s="64"/>
    </row>
    <row r="126" spans="2:11" s="1" customFormat="1" ht="15" customHeight="1">
      <c r="B126" s="62"/>
      <c r="C126" s="19" t="s">
        <v>400</v>
      </c>
      <c r="D126" s="39"/>
      <c r="E126" s="39"/>
      <c r="F126" s="40" t="s">
        <v>397</v>
      </c>
      <c r="G126" s="19"/>
      <c r="H126" s="19" t="s">
        <v>437</v>
      </c>
      <c r="I126" s="19" t="s">
        <v>399</v>
      </c>
      <c r="J126" s="19">
        <v>120</v>
      </c>
      <c r="K126" s="65"/>
    </row>
    <row r="127" spans="2:11" s="1" customFormat="1" ht="15" customHeight="1">
      <c r="B127" s="62"/>
      <c r="C127" s="19" t="s">
        <v>446</v>
      </c>
      <c r="D127" s="19"/>
      <c r="E127" s="19"/>
      <c r="F127" s="40" t="s">
        <v>397</v>
      </c>
      <c r="G127" s="19"/>
      <c r="H127" s="19" t="s">
        <v>447</v>
      </c>
      <c r="I127" s="19" t="s">
        <v>399</v>
      </c>
      <c r="J127" s="19" t="s">
        <v>448</v>
      </c>
      <c r="K127" s="65"/>
    </row>
    <row r="128" spans="2:11" s="1" customFormat="1" ht="15" customHeight="1">
      <c r="B128" s="62"/>
      <c r="C128" s="19" t="s">
        <v>345</v>
      </c>
      <c r="D128" s="19"/>
      <c r="E128" s="19"/>
      <c r="F128" s="40" t="s">
        <v>397</v>
      </c>
      <c r="G128" s="19"/>
      <c r="H128" s="19" t="s">
        <v>449</v>
      </c>
      <c r="I128" s="19" t="s">
        <v>399</v>
      </c>
      <c r="J128" s="19" t="s">
        <v>448</v>
      </c>
      <c r="K128" s="65"/>
    </row>
    <row r="129" spans="2:11" s="1" customFormat="1" ht="15" customHeight="1">
      <c r="B129" s="62"/>
      <c r="C129" s="19" t="s">
        <v>408</v>
      </c>
      <c r="D129" s="19"/>
      <c r="E129" s="19"/>
      <c r="F129" s="40" t="s">
        <v>403</v>
      </c>
      <c r="G129" s="19"/>
      <c r="H129" s="19" t="s">
        <v>409</v>
      </c>
      <c r="I129" s="19" t="s">
        <v>399</v>
      </c>
      <c r="J129" s="19">
        <v>15</v>
      </c>
      <c r="K129" s="65"/>
    </row>
    <row r="130" spans="2:11" s="1" customFormat="1" ht="15" customHeight="1">
      <c r="B130" s="62"/>
      <c r="C130" s="43" t="s">
        <v>410</v>
      </c>
      <c r="D130" s="43"/>
      <c r="E130" s="43"/>
      <c r="F130" s="44" t="s">
        <v>403</v>
      </c>
      <c r="G130" s="43"/>
      <c r="H130" s="43" t="s">
        <v>411</v>
      </c>
      <c r="I130" s="43" t="s">
        <v>399</v>
      </c>
      <c r="J130" s="43">
        <v>15</v>
      </c>
      <c r="K130" s="65"/>
    </row>
    <row r="131" spans="2:11" s="1" customFormat="1" ht="15" customHeight="1">
      <c r="B131" s="62"/>
      <c r="C131" s="43" t="s">
        <v>412</v>
      </c>
      <c r="D131" s="43"/>
      <c r="E131" s="43"/>
      <c r="F131" s="44" t="s">
        <v>403</v>
      </c>
      <c r="G131" s="43"/>
      <c r="H131" s="43" t="s">
        <v>413</v>
      </c>
      <c r="I131" s="43" t="s">
        <v>399</v>
      </c>
      <c r="J131" s="43">
        <v>20</v>
      </c>
      <c r="K131" s="65"/>
    </row>
    <row r="132" spans="2:11" s="1" customFormat="1" ht="15" customHeight="1">
      <c r="B132" s="62"/>
      <c r="C132" s="43" t="s">
        <v>414</v>
      </c>
      <c r="D132" s="43"/>
      <c r="E132" s="43"/>
      <c r="F132" s="44" t="s">
        <v>403</v>
      </c>
      <c r="G132" s="43"/>
      <c r="H132" s="43" t="s">
        <v>415</v>
      </c>
      <c r="I132" s="43" t="s">
        <v>399</v>
      </c>
      <c r="J132" s="43">
        <v>20</v>
      </c>
      <c r="K132" s="65"/>
    </row>
    <row r="133" spans="2:11" s="1" customFormat="1" ht="15" customHeight="1">
      <c r="B133" s="62"/>
      <c r="C133" s="19" t="s">
        <v>402</v>
      </c>
      <c r="D133" s="19"/>
      <c r="E133" s="19"/>
      <c r="F133" s="40" t="s">
        <v>403</v>
      </c>
      <c r="G133" s="19"/>
      <c r="H133" s="19" t="s">
        <v>437</v>
      </c>
      <c r="I133" s="19" t="s">
        <v>399</v>
      </c>
      <c r="J133" s="19">
        <v>50</v>
      </c>
      <c r="K133" s="65"/>
    </row>
    <row r="134" spans="2:11" s="1" customFormat="1" ht="15" customHeight="1">
      <c r="B134" s="62"/>
      <c r="C134" s="19" t="s">
        <v>416</v>
      </c>
      <c r="D134" s="19"/>
      <c r="E134" s="19"/>
      <c r="F134" s="40" t="s">
        <v>403</v>
      </c>
      <c r="G134" s="19"/>
      <c r="H134" s="19" t="s">
        <v>437</v>
      </c>
      <c r="I134" s="19" t="s">
        <v>399</v>
      </c>
      <c r="J134" s="19">
        <v>50</v>
      </c>
      <c r="K134" s="65"/>
    </row>
    <row r="135" spans="2:11" s="1" customFormat="1" ht="15" customHeight="1">
      <c r="B135" s="62"/>
      <c r="C135" s="19" t="s">
        <v>422</v>
      </c>
      <c r="D135" s="19"/>
      <c r="E135" s="19"/>
      <c r="F135" s="40" t="s">
        <v>403</v>
      </c>
      <c r="G135" s="19"/>
      <c r="H135" s="19" t="s">
        <v>437</v>
      </c>
      <c r="I135" s="19" t="s">
        <v>399</v>
      </c>
      <c r="J135" s="19">
        <v>50</v>
      </c>
      <c r="K135" s="65"/>
    </row>
    <row r="136" spans="2:11" s="1" customFormat="1" ht="15" customHeight="1">
      <c r="B136" s="62"/>
      <c r="C136" s="19" t="s">
        <v>424</v>
      </c>
      <c r="D136" s="19"/>
      <c r="E136" s="19"/>
      <c r="F136" s="40" t="s">
        <v>403</v>
      </c>
      <c r="G136" s="19"/>
      <c r="H136" s="19" t="s">
        <v>437</v>
      </c>
      <c r="I136" s="19" t="s">
        <v>399</v>
      </c>
      <c r="J136" s="19">
        <v>50</v>
      </c>
      <c r="K136" s="65"/>
    </row>
    <row r="137" spans="2:11" s="1" customFormat="1" ht="15" customHeight="1">
      <c r="B137" s="62"/>
      <c r="C137" s="19" t="s">
        <v>425</v>
      </c>
      <c r="D137" s="19"/>
      <c r="E137" s="19"/>
      <c r="F137" s="40" t="s">
        <v>403</v>
      </c>
      <c r="G137" s="19"/>
      <c r="H137" s="19" t="s">
        <v>450</v>
      </c>
      <c r="I137" s="19" t="s">
        <v>399</v>
      </c>
      <c r="J137" s="19">
        <v>255</v>
      </c>
      <c r="K137" s="65"/>
    </row>
    <row r="138" spans="2:11" s="1" customFormat="1" ht="15" customHeight="1">
      <c r="B138" s="62"/>
      <c r="C138" s="19" t="s">
        <v>427</v>
      </c>
      <c r="D138" s="19"/>
      <c r="E138" s="19"/>
      <c r="F138" s="40" t="s">
        <v>397</v>
      </c>
      <c r="G138" s="19"/>
      <c r="H138" s="19" t="s">
        <v>451</v>
      </c>
      <c r="I138" s="19" t="s">
        <v>429</v>
      </c>
      <c r="J138" s="19"/>
      <c r="K138" s="65"/>
    </row>
    <row r="139" spans="2:11" s="1" customFormat="1" ht="15" customHeight="1">
      <c r="B139" s="62"/>
      <c r="C139" s="19" t="s">
        <v>430</v>
      </c>
      <c r="D139" s="19"/>
      <c r="E139" s="19"/>
      <c r="F139" s="40" t="s">
        <v>397</v>
      </c>
      <c r="G139" s="19"/>
      <c r="H139" s="19" t="s">
        <v>452</v>
      </c>
      <c r="I139" s="19" t="s">
        <v>432</v>
      </c>
      <c r="J139" s="19"/>
      <c r="K139" s="65"/>
    </row>
    <row r="140" spans="2:11" s="1" customFormat="1" ht="15" customHeight="1">
      <c r="B140" s="62"/>
      <c r="C140" s="19" t="s">
        <v>433</v>
      </c>
      <c r="D140" s="19"/>
      <c r="E140" s="19"/>
      <c r="F140" s="40" t="s">
        <v>397</v>
      </c>
      <c r="G140" s="19"/>
      <c r="H140" s="19" t="s">
        <v>433</v>
      </c>
      <c r="I140" s="19" t="s">
        <v>432</v>
      </c>
      <c r="J140" s="19"/>
      <c r="K140" s="65"/>
    </row>
    <row r="141" spans="2:11" s="1" customFormat="1" ht="15" customHeight="1">
      <c r="B141" s="62"/>
      <c r="C141" s="19" t="s">
        <v>35</v>
      </c>
      <c r="D141" s="19"/>
      <c r="E141" s="19"/>
      <c r="F141" s="40" t="s">
        <v>397</v>
      </c>
      <c r="G141" s="19"/>
      <c r="H141" s="19" t="s">
        <v>453</v>
      </c>
      <c r="I141" s="19" t="s">
        <v>432</v>
      </c>
      <c r="J141" s="19"/>
      <c r="K141" s="65"/>
    </row>
    <row r="142" spans="2:11" s="1" customFormat="1" ht="15" customHeight="1">
      <c r="B142" s="62"/>
      <c r="C142" s="19" t="s">
        <v>454</v>
      </c>
      <c r="D142" s="19"/>
      <c r="E142" s="19"/>
      <c r="F142" s="40" t="s">
        <v>397</v>
      </c>
      <c r="G142" s="19"/>
      <c r="H142" s="19" t="s">
        <v>455</v>
      </c>
      <c r="I142" s="19" t="s">
        <v>432</v>
      </c>
      <c r="J142" s="19"/>
      <c r="K142" s="65"/>
    </row>
    <row r="143" spans="2:11" s="1" customFormat="1" ht="15" customHeight="1">
      <c r="B143" s="66"/>
      <c r="C143" s="67"/>
      <c r="D143" s="67"/>
      <c r="E143" s="67"/>
      <c r="F143" s="67"/>
      <c r="G143" s="67"/>
      <c r="H143" s="67"/>
      <c r="I143" s="67"/>
      <c r="J143" s="67"/>
      <c r="K143" s="68"/>
    </row>
    <row r="144" spans="2:11" s="1" customFormat="1" ht="18.75" customHeight="1">
      <c r="B144" s="53"/>
      <c r="C144" s="53"/>
      <c r="D144" s="53"/>
      <c r="E144" s="53"/>
      <c r="F144" s="54"/>
      <c r="G144" s="53"/>
      <c r="H144" s="53"/>
      <c r="I144" s="53"/>
      <c r="J144" s="53"/>
      <c r="K144" s="53"/>
    </row>
    <row r="145" spans="2:11" s="1" customFormat="1" ht="18.75" customHeight="1">
      <c r="B145" s="26"/>
      <c r="C145" s="26"/>
      <c r="D145" s="26"/>
      <c r="E145" s="26"/>
      <c r="F145" s="26"/>
      <c r="G145" s="26"/>
      <c r="H145" s="26"/>
      <c r="I145" s="26"/>
      <c r="J145" s="26"/>
      <c r="K145" s="26"/>
    </row>
    <row r="146" spans="2:11" s="1" customFormat="1" ht="7.5" customHeight="1">
      <c r="B146" s="27"/>
      <c r="C146" s="28"/>
      <c r="D146" s="28"/>
      <c r="E146" s="28"/>
      <c r="F146" s="28"/>
      <c r="G146" s="28"/>
      <c r="H146" s="28"/>
      <c r="I146" s="28"/>
      <c r="J146" s="28"/>
      <c r="K146" s="29"/>
    </row>
    <row r="147" spans="2:11" s="1" customFormat="1" ht="45" customHeight="1">
      <c r="B147" s="30"/>
      <c r="C147" s="90" t="s">
        <v>456</v>
      </c>
      <c r="D147" s="90"/>
      <c r="E147" s="90"/>
      <c r="F147" s="90"/>
      <c r="G147" s="90"/>
      <c r="H147" s="90"/>
      <c r="I147" s="90"/>
      <c r="J147" s="90"/>
      <c r="K147" s="31"/>
    </row>
    <row r="148" spans="2:11" s="1" customFormat="1" ht="17.25" customHeight="1">
      <c r="B148" s="30"/>
      <c r="C148" s="32" t="s">
        <v>391</v>
      </c>
      <c r="D148" s="32"/>
      <c r="E148" s="32"/>
      <c r="F148" s="32" t="s">
        <v>392</v>
      </c>
      <c r="G148" s="33"/>
      <c r="H148" s="32" t="s">
        <v>51</v>
      </c>
      <c r="I148" s="32" t="s">
        <v>54</v>
      </c>
      <c r="J148" s="32" t="s">
        <v>393</v>
      </c>
      <c r="K148" s="31"/>
    </row>
    <row r="149" spans="2:11" s="1" customFormat="1" ht="17.25" customHeight="1">
      <c r="B149" s="30"/>
      <c r="C149" s="34" t="s">
        <v>394</v>
      </c>
      <c r="D149" s="34"/>
      <c r="E149" s="34"/>
      <c r="F149" s="35" t="s">
        <v>395</v>
      </c>
      <c r="G149" s="36"/>
      <c r="H149" s="34"/>
      <c r="I149" s="34"/>
      <c r="J149" s="34" t="s">
        <v>396</v>
      </c>
      <c r="K149" s="31"/>
    </row>
    <row r="150" spans="2:11" s="1" customFormat="1" ht="5.25" customHeight="1">
      <c r="B150" s="42"/>
      <c r="C150" s="37"/>
      <c r="D150" s="37"/>
      <c r="E150" s="37"/>
      <c r="F150" s="37"/>
      <c r="G150" s="38"/>
      <c r="H150" s="37"/>
      <c r="I150" s="37"/>
      <c r="J150" s="37"/>
      <c r="K150" s="65"/>
    </row>
    <row r="151" spans="2:11" s="1" customFormat="1" ht="15" customHeight="1">
      <c r="B151" s="42"/>
      <c r="C151" s="69" t="s">
        <v>400</v>
      </c>
      <c r="D151" s="19"/>
      <c r="E151" s="19"/>
      <c r="F151" s="70" t="s">
        <v>397</v>
      </c>
      <c r="G151" s="19"/>
      <c r="H151" s="69" t="s">
        <v>437</v>
      </c>
      <c r="I151" s="69" t="s">
        <v>399</v>
      </c>
      <c r="J151" s="69">
        <v>120</v>
      </c>
      <c r="K151" s="65"/>
    </row>
    <row r="152" spans="2:11" s="1" customFormat="1" ht="15" customHeight="1">
      <c r="B152" s="42"/>
      <c r="C152" s="69" t="s">
        <v>446</v>
      </c>
      <c r="D152" s="19"/>
      <c r="E152" s="19"/>
      <c r="F152" s="70" t="s">
        <v>397</v>
      </c>
      <c r="G152" s="19"/>
      <c r="H152" s="69" t="s">
        <v>457</v>
      </c>
      <c r="I152" s="69" t="s">
        <v>399</v>
      </c>
      <c r="J152" s="69" t="s">
        <v>448</v>
      </c>
      <c r="K152" s="65"/>
    </row>
    <row r="153" spans="2:11" s="1" customFormat="1" ht="15" customHeight="1">
      <c r="B153" s="42"/>
      <c r="C153" s="69" t="s">
        <v>345</v>
      </c>
      <c r="D153" s="19"/>
      <c r="E153" s="19"/>
      <c r="F153" s="70" t="s">
        <v>397</v>
      </c>
      <c r="G153" s="19"/>
      <c r="H153" s="69" t="s">
        <v>458</v>
      </c>
      <c r="I153" s="69" t="s">
        <v>399</v>
      </c>
      <c r="J153" s="69" t="s">
        <v>448</v>
      </c>
      <c r="K153" s="65"/>
    </row>
    <row r="154" spans="2:11" s="1" customFormat="1" ht="15" customHeight="1">
      <c r="B154" s="42"/>
      <c r="C154" s="69" t="s">
        <v>402</v>
      </c>
      <c r="D154" s="19"/>
      <c r="E154" s="19"/>
      <c r="F154" s="70" t="s">
        <v>403</v>
      </c>
      <c r="G154" s="19"/>
      <c r="H154" s="69" t="s">
        <v>437</v>
      </c>
      <c r="I154" s="69" t="s">
        <v>399</v>
      </c>
      <c r="J154" s="69">
        <v>50</v>
      </c>
      <c r="K154" s="65"/>
    </row>
    <row r="155" spans="2:11" s="1" customFormat="1" ht="15" customHeight="1">
      <c r="B155" s="42"/>
      <c r="C155" s="69" t="s">
        <v>405</v>
      </c>
      <c r="D155" s="19"/>
      <c r="E155" s="19"/>
      <c r="F155" s="70" t="s">
        <v>397</v>
      </c>
      <c r="G155" s="19"/>
      <c r="H155" s="69" t="s">
        <v>437</v>
      </c>
      <c r="I155" s="69" t="s">
        <v>407</v>
      </c>
      <c r="J155" s="69"/>
      <c r="K155" s="65"/>
    </row>
    <row r="156" spans="2:11" s="1" customFormat="1" ht="15" customHeight="1">
      <c r="B156" s="42"/>
      <c r="C156" s="69" t="s">
        <v>416</v>
      </c>
      <c r="D156" s="19"/>
      <c r="E156" s="19"/>
      <c r="F156" s="70" t="s">
        <v>403</v>
      </c>
      <c r="G156" s="19"/>
      <c r="H156" s="69" t="s">
        <v>437</v>
      </c>
      <c r="I156" s="69" t="s">
        <v>399</v>
      </c>
      <c r="J156" s="69">
        <v>50</v>
      </c>
      <c r="K156" s="65"/>
    </row>
    <row r="157" spans="2:11" s="1" customFormat="1" ht="15" customHeight="1">
      <c r="B157" s="42"/>
      <c r="C157" s="69" t="s">
        <v>424</v>
      </c>
      <c r="D157" s="19"/>
      <c r="E157" s="19"/>
      <c r="F157" s="70" t="s">
        <v>403</v>
      </c>
      <c r="G157" s="19"/>
      <c r="H157" s="69" t="s">
        <v>437</v>
      </c>
      <c r="I157" s="69" t="s">
        <v>399</v>
      </c>
      <c r="J157" s="69">
        <v>50</v>
      </c>
      <c r="K157" s="65"/>
    </row>
    <row r="158" spans="2:11" s="1" customFormat="1" ht="15" customHeight="1">
      <c r="B158" s="42"/>
      <c r="C158" s="69" t="s">
        <v>422</v>
      </c>
      <c r="D158" s="19"/>
      <c r="E158" s="19"/>
      <c r="F158" s="70" t="s">
        <v>403</v>
      </c>
      <c r="G158" s="19"/>
      <c r="H158" s="69" t="s">
        <v>437</v>
      </c>
      <c r="I158" s="69" t="s">
        <v>399</v>
      </c>
      <c r="J158" s="69">
        <v>50</v>
      </c>
      <c r="K158" s="65"/>
    </row>
    <row r="159" spans="2:11" s="1" customFormat="1" ht="15" customHeight="1">
      <c r="B159" s="42"/>
      <c r="C159" s="69" t="s">
        <v>84</v>
      </c>
      <c r="D159" s="19"/>
      <c r="E159" s="19"/>
      <c r="F159" s="70" t="s">
        <v>397</v>
      </c>
      <c r="G159" s="19"/>
      <c r="H159" s="69" t="s">
        <v>459</v>
      </c>
      <c r="I159" s="69" t="s">
        <v>399</v>
      </c>
      <c r="J159" s="69" t="s">
        <v>460</v>
      </c>
      <c r="K159" s="65"/>
    </row>
    <row r="160" spans="2:11" s="1" customFormat="1" ht="15" customHeight="1">
      <c r="B160" s="42"/>
      <c r="C160" s="69" t="s">
        <v>461</v>
      </c>
      <c r="D160" s="19"/>
      <c r="E160" s="19"/>
      <c r="F160" s="70" t="s">
        <v>397</v>
      </c>
      <c r="G160" s="19"/>
      <c r="H160" s="69" t="s">
        <v>462</v>
      </c>
      <c r="I160" s="69" t="s">
        <v>432</v>
      </c>
      <c r="J160" s="69"/>
      <c r="K160" s="65"/>
    </row>
    <row r="161" spans="2:11" s="1" customFormat="1" ht="15" customHeight="1">
      <c r="B161" s="71"/>
      <c r="C161" s="51"/>
      <c r="D161" s="51"/>
      <c r="E161" s="51"/>
      <c r="F161" s="51"/>
      <c r="G161" s="51"/>
      <c r="H161" s="51"/>
      <c r="I161" s="51"/>
      <c r="J161" s="51"/>
      <c r="K161" s="72"/>
    </row>
    <row r="162" spans="2:11" s="1" customFormat="1" ht="18.75" customHeight="1">
      <c r="B162" s="53"/>
      <c r="C162" s="63"/>
      <c r="D162" s="63"/>
      <c r="E162" s="63"/>
      <c r="F162" s="73"/>
      <c r="G162" s="63"/>
      <c r="H162" s="63"/>
      <c r="I162" s="63"/>
      <c r="J162" s="63"/>
      <c r="K162" s="53"/>
    </row>
    <row r="163" spans="2:11" s="1" customFormat="1" ht="18.75" customHeight="1">
      <c r="B163" s="26"/>
      <c r="C163" s="26"/>
      <c r="D163" s="26"/>
      <c r="E163" s="26"/>
      <c r="F163" s="26"/>
      <c r="G163" s="26"/>
      <c r="H163" s="26"/>
      <c r="I163" s="26"/>
      <c r="J163" s="26"/>
      <c r="K163" s="26"/>
    </row>
    <row r="164" spans="2:11" s="1" customFormat="1" ht="7.5" customHeight="1">
      <c r="B164" s="8"/>
      <c r="C164" s="9"/>
      <c r="D164" s="9"/>
      <c r="E164" s="9"/>
      <c r="F164" s="9"/>
      <c r="G164" s="9"/>
      <c r="H164" s="9"/>
      <c r="I164" s="9"/>
      <c r="J164" s="9"/>
      <c r="K164" s="10"/>
    </row>
    <row r="165" spans="2:11" s="1" customFormat="1" ht="45" customHeight="1">
      <c r="B165" s="11"/>
      <c r="C165" s="91" t="s">
        <v>463</v>
      </c>
      <c r="D165" s="91"/>
      <c r="E165" s="91"/>
      <c r="F165" s="91"/>
      <c r="G165" s="91"/>
      <c r="H165" s="91"/>
      <c r="I165" s="91"/>
      <c r="J165" s="91"/>
      <c r="K165" s="12"/>
    </row>
    <row r="166" spans="2:11" s="1" customFormat="1" ht="17.25" customHeight="1">
      <c r="B166" s="11"/>
      <c r="C166" s="32" t="s">
        <v>391</v>
      </c>
      <c r="D166" s="32"/>
      <c r="E166" s="32"/>
      <c r="F166" s="32" t="s">
        <v>392</v>
      </c>
      <c r="G166" s="74"/>
      <c r="H166" s="75" t="s">
        <v>51</v>
      </c>
      <c r="I166" s="75" t="s">
        <v>54</v>
      </c>
      <c r="J166" s="32" t="s">
        <v>393</v>
      </c>
      <c r="K166" s="12"/>
    </row>
    <row r="167" spans="2:11" s="1" customFormat="1" ht="17.25" customHeight="1">
      <c r="B167" s="13"/>
      <c r="C167" s="34" t="s">
        <v>394</v>
      </c>
      <c r="D167" s="34"/>
      <c r="E167" s="34"/>
      <c r="F167" s="35" t="s">
        <v>395</v>
      </c>
      <c r="G167" s="76"/>
      <c r="H167" s="77"/>
      <c r="I167" s="77"/>
      <c r="J167" s="34" t="s">
        <v>396</v>
      </c>
      <c r="K167" s="14"/>
    </row>
    <row r="168" spans="2:11" s="1" customFormat="1" ht="5.25" customHeight="1">
      <c r="B168" s="42"/>
      <c r="C168" s="37"/>
      <c r="D168" s="37"/>
      <c r="E168" s="37"/>
      <c r="F168" s="37"/>
      <c r="G168" s="38"/>
      <c r="H168" s="37"/>
      <c r="I168" s="37"/>
      <c r="J168" s="37"/>
      <c r="K168" s="65"/>
    </row>
    <row r="169" spans="2:11" s="1" customFormat="1" ht="15" customHeight="1">
      <c r="B169" s="42"/>
      <c r="C169" s="19" t="s">
        <v>400</v>
      </c>
      <c r="D169" s="19"/>
      <c r="E169" s="19"/>
      <c r="F169" s="40" t="s">
        <v>397</v>
      </c>
      <c r="G169" s="19"/>
      <c r="H169" s="19" t="s">
        <v>437</v>
      </c>
      <c r="I169" s="19" t="s">
        <v>399</v>
      </c>
      <c r="J169" s="19">
        <v>120</v>
      </c>
      <c r="K169" s="65"/>
    </row>
    <row r="170" spans="2:11" s="1" customFormat="1" ht="15" customHeight="1">
      <c r="B170" s="42"/>
      <c r="C170" s="19" t="s">
        <v>446</v>
      </c>
      <c r="D170" s="19"/>
      <c r="E170" s="19"/>
      <c r="F170" s="40" t="s">
        <v>397</v>
      </c>
      <c r="G170" s="19"/>
      <c r="H170" s="19" t="s">
        <v>447</v>
      </c>
      <c r="I170" s="19" t="s">
        <v>399</v>
      </c>
      <c r="J170" s="19" t="s">
        <v>448</v>
      </c>
      <c r="K170" s="65"/>
    </row>
    <row r="171" spans="2:11" s="1" customFormat="1" ht="15" customHeight="1">
      <c r="B171" s="42"/>
      <c r="C171" s="19" t="s">
        <v>345</v>
      </c>
      <c r="D171" s="19"/>
      <c r="E171" s="19"/>
      <c r="F171" s="40" t="s">
        <v>397</v>
      </c>
      <c r="G171" s="19"/>
      <c r="H171" s="19" t="s">
        <v>464</v>
      </c>
      <c r="I171" s="19" t="s">
        <v>399</v>
      </c>
      <c r="J171" s="19" t="s">
        <v>448</v>
      </c>
      <c r="K171" s="65"/>
    </row>
    <row r="172" spans="2:11" s="1" customFormat="1" ht="15" customHeight="1">
      <c r="B172" s="42"/>
      <c r="C172" s="19" t="s">
        <v>402</v>
      </c>
      <c r="D172" s="19"/>
      <c r="E172" s="19"/>
      <c r="F172" s="40" t="s">
        <v>403</v>
      </c>
      <c r="G172" s="19"/>
      <c r="H172" s="19" t="s">
        <v>464</v>
      </c>
      <c r="I172" s="19" t="s">
        <v>399</v>
      </c>
      <c r="J172" s="19">
        <v>50</v>
      </c>
      <c r="K172" s="65"/>
    </row>
    <row r="173" spans="2:11" s="1" customFormat="1" ht="15" customHeight="1">
      <c r="B173" s="42"/>
      <c r="C173" s="19" t="s">
        <v>405</v>
      </c>
      <c r="D173" s="19"/>
      <c r="E173" s="19"/>
      <c r="F173" s="40" t="s">
        <v>397</v>
      </c>
      <c r="G173" s="19"/>
      <c r="H173" s="19" t="s">
        <v>464</v>
      </c>
      <c r="I173" s="19" t="s">
        <v>407</v>
      </c>
      <c r="J173" s="19"/>
      <c r="K173" s="65"/>
    </row>
    <row r="174" spans="2:11" s="1" customFormat="1" ht="15" customHeight="1">
      <c r="B174" s="42"/>
      <c r="C174" s="19" t="s">
        <v>416</v>
      </c>
      <c r="D174" s="19"/>
      <c r="E174" s="19"/>
      <c r="F174" s="40" t="s">
        <v>403</v>
      </c>
      <c r="G174" s="19"/>
      <c r="H174" s="19" t="s">
        <v>464</v>
      </c>
      <c r="I174" s="19" t="s">
        <v>399</v>
      </c>
      <c r="J174" s="19">
        <v>50</v>
      </c>
      <c r="K174" s="65"/>
    </row>
    <row r="175" spans="2:11" s="1" customFormat="1" ht="15" customHeight="1">
      <c r="B175" s="42"/>
      <c r="C175" s="19" t="s">
        <v>424</v>
      </c>
      <c r="D175" s="19"/>
      <c r="E175" s="19"/>
      <c r="F175" s="40" t="s">
        <v>403</v>
      </c>
      <c r="G175" s="19"/>
      <c r="H175" s="19" t="s">
        <v>464</v>
      </c>
      <c r="I175" s="19" t="s">
        <v>399</v>
      </c>
      <c r="J175" s="19">
        <v>50</v>
      </c>
      <c r="K175" s="65"/>
    </row>
    <row r="176" spans="2:11" s="1" customFormat="1" ht="15" customHeight="1">
      <c r="B176" s="42"/>
      <c r="C176" s="19" t="s">
        <v>422</v>
      </c>
      <c r="D176" s="19"/>
      <c r="E176" s="19"/>
      <c r="F176" s="40" t="s">
        <v>403</v>
      </c>
      <c r="G176" s="19"/>
      <c r="H176" s="19" t="s">
        <v>464</v>
      </c>
      <c r="I176" s="19" t="s">
        <v>399</v>
      </c>
      <c r="J176" s="19">
        <v>50</v>
      </c>
      <c r="K176" s="65"/>
    </row>
    <row r="177" spans="2:11" s="1" customFormat="1" ht="15" customHeight="1">
      <c r="B177" s="42"/>
      <c r="C177" s="19" t="s">
        <v>98</v>
      </c>
      <c r="D177" s="19"/>
      <c r="E177" s="19"/>
      <c r="F177" s="40" t="s">
        <v>397</v>
      </c>
      <c r="G177" s="19"/>
      <c r="H177" s="19" t="s">
        <v>465</v>
      </c>
      <c r="I177" s="19" t="s">
        <v>466</v>
      </c>
      <c r="J177" s="19"/>
      <c r="K177" s="65"/>
    </row>
    <row r="178" spans="2:11" s="1" customFormat="1" ht="15" customHeight="1">
      <c r="B178" s="42"/>
      <c r="C178" s="19" t="s">
        <v>54</v>
      </c>
      <c r="D178" s="19"/>
      <c r="E178" s="19"/>
      <c r="F178" s="40" t="s">
        <v>397</v>
      </c>
      <c r="G178" s="19"/>
      <c r="H178" s="19" t="s">
        <v>467</v>
      </c>
      <c r="I178" s="19" t="s">
        <v>468</v>
      </c>
      <c r="J178" s="19">
        <v>1</v>
      </c>
      <c r="K178" s="65"/>
    </row>
    <row r="179" spans="2:11" s="1" customFormat="1" ht="15" customHeight="1">
      <c r="B179" s="42"/>
      <c r="C179" s="19" t="s">
        <v>50</v>
      </c>
      <c r="D179" s="19"/>
      <c r="E179" s="19"/>
      <c r="F179" s="40" t="s">
        <v>397</v>
      </c>
      <c r="G179" s="19"/>
      <c r="H179" s="19" t="s">
        <v>469</v>
      </c>
      <c r="I179" s="19" t="s">
        <v>399</v>
      </c>
      <c r="J179" s="19">
        <v>20</v>
      </c>
      <c r="K179" s="65"/>
    </row>
    <row r="180" spans="2:11" s="1" customFormat="1" ht="15" customHeight="1">
      <c r="B180" s="42"/>
      <c r="C180" s="19" t="s">
        <v>51</v>
      </c>
      <c r="D180" s="19"/>
      <c r="E180" s="19"/>
      <c r="F180" s="40" t="s">
        <v>397</v>
      </c>
      <c r="G180" s="19"/>
      <c r="H180" s="19" t="s">
        <v>470</v>
      </c>
      <c r="I180" s="19" t="s">
        <v>399</v>
      </c>
      <c r="J180" s="19">
        <v>255</v>
      </c>
      <c r="K180" s="65"/>
    </row>
    <row r="181" spans="2:11" s="1" customFormat="1" ht="15" customHeight="1">
      <c r="B181" s="42"/>
      <c r="C181" s="19" t="s">
        <v>99</v>
      </c>
      <c r="D181" s="19"/>
      <c r="E181" s="19"/>
      <c r="F181" s="40" t="s">
        <v>397</v>
      </c>
      <c r="G181" s="19"/>
      <c r="H181" s="19" t="s">
        <v>361</v>
      </c>
      <c r="I181" s="19" t="s">
        <v>399</v>
      </c>
      <c r="J181" s="19">
        <v>10</v>
      </c>
      <c r="K181" s="65"/>
    </row>
    <row r="182" spans="2:11" s="1" customFormat="1" ht="15" customHeight="1">
      <c r="B182" s="42"/>
      <c r="C182" s="19" t="s">
        <v>100</v>
      </c>
      <c r="D182" s="19"/>
      <c r="E182" s="19"/>
      <c r="F182" s="40" t="s">
        <v>397</v>
      </c>
      <c r="G182" s="19"/>
      <c r="H182" s="19" t="s">
        <v>471</v>
      </c>
      <c r="I182" s="19" t="s">
        <v>432</v>
      </c>
      <c r="J182" s="19"/>
      <c r="K182" s="65"/>
    </row>
    <row r="183" spans="2:11" s="1" customFormat="1" ht="15" customHeight="1">
      <c r="B183" s="42"/>
      <c r="C183" s="19" t="s">
        <v>472</v>
      </c>
      <c r="D183" s="19"/>
      <c r="E183" s="19"/>
      <c r="F183" s="40" t="s">
        <v>397</v>
      </c>
      <c r="G183" s="19"/>
      <c r="H183" s="19" t="s">
        <v>473</v>
      </c>
      <c r="I183" s="19" t="s">
        <v>432</v>
      </c>
      <c r="J183" s="19"/>
      <c r="K183" s="65"/>
    </row>
    <row r="184" spans="2:11" s="1" customFormat="1" ht="15" customHeight="1">
      <c r="B184" s="42"/>
      <c r="C184" s="19" t="s">
        <v>461</v>
      </c>
      <c r="D184" s="19"/>
      <c r="E184" s="19"/>
      <c r="F184" s="40" t="s">
        <v>397</v>
      </c>
      <c r="G184" s="19"/>
      <c r="H184" s="19" t="s">
        <v>474</v>
      </c>
      <c r="I184" s="19" t="s">
        <v>432</v>
      </c>
      <c r="J184" s="19"/>
      <c r="K184" s="65"/>
    </row>
    <row r="185" spans="2:11" s="1" customFormat="1" ht="15" customHeight="1">
      <c r="B185" s="42"/>
      <c r="C185" s="19" t="s">
        <v>102</v>
      </c>
      <c r="D185" s="19"/>
      <c r="E185" s="19"/>
      <c r="F185" s="40" t="s">
        <v>403</v>
      </c>
      <c r="G185" s="19"/>
      <c r="H185" s="19" t="s">
        <v>475</v>
      </c>
      <c r="I185" s="19" t="s">
        <v>399</v>
      </c>
      <c r="J185" s="19">
        <v>50</v>
      </c>
      <c r="K185" s="65"/>
    </row>
    <row r="186" spans="2:11" s="1" customFormat="1" ht="15" customHeight="1">
      <c r="B186" s="42"/>
      <c r="C186" s="19" t="s">
        <v>476</v>
      </c>
      <c r="D186" s="19"/>
      <c r="E186" s="19"/>
      <c r="F186" s="40" t="s">
        <v>403</v>
      </c>
      <c r="G186" s="19"/>
      <c r="H186" s="19" t="s">
        <v>477</v>
      </c>
      <c r="I186" s="19" t="s">
        <v>478</v>
      </c>
      <c r="J186" s="19"/>
      <c r="K186" s="65"/>
    </row>
    <row r="187" spans="2:11" s="1" customFormat="1" ht="15" customHeight="1">
      <c r="B187" s="42"/>
      <c r="C187" s="19" t="s">
        <v>479</v>
      </c>
      <c r="D187" s="19"/>
      <c r="E187" s="19"/>
      <c r="F187" s="40" t="s">
        <v>403</v>
      </c>
      <c r="G187" s="19"/>
      <c r="H187" s="19" t="s">
        <v>480</v>
      </c>
      <c r="I187" s="19" t="s">
        <v>478</v>
      </c>
      <c r="J187" s="19"/>
      <c r="K187" s="65"/>
    </row>
    <row r="188" spans="2:11" s="1" customFormat="1" ht="15" customHeight="1">
      <c r="B188" s="42"/>
      <c r="C188" s="19" t="s">
        <v>481</v>
      </c>
      <c r="D188" s="19"/>
      <c r="E188" s="19"/>
      <c r="F188" s="40" t="s">
        <v>403</v>
      </c>
      <c r="G188" s="19"/>
      <c r="H188" s="19" t="s">
        <v>482</v>
      </c>
      <c r="I188" s="19" t="s">
        <v>478</v>
      </c>
      <c r="J188" s="19"/>
      <c r="K188" s="65"/>
    </row>
    <row r="189" spans="2:11" s="1" customFormat="1" ht="15" customHeight="1">
      <c r="B189" s="42"/>
      <c r="C189" s="78" t="s">
        <v>483</v>
      </c>
      <c r="D189" s="19"/>
      <c r="E189" s="19"/>
      <c r="F189" s="40" t="s">
        <v>403</v>
      </c>
      <c r="G189" s="19"/>
      <c r="H189" s="19" t="s">
        <v>484</v>
      </c>
      <c r="I189" s="19" t="s">
        <v>485</v>
      </c>
      <c r="J189" s="79" t="s">
        <v>486</v>
      </c>
      <c r="K189" s="65"/>
    </row>
    <row r="190" spans="2:11" s="1" customFormat="1" ht="15" customHeight="1">
      <c r="B190" s="42"/>
      <c r="C190" s="78" t="s">
        <v>39</v>
      </c>
      <c r="D190" s="19"/>
      <c r="E190" s="19"/>
      <c r="F190" s="40" t="s">
        <v>397</v>
      </c>
      <c r="G190" s="19"/>
      <c r="H190" s="16" t="s">
        <v>487</v>
      </c>
      <c r="I190" s="19" t="s">
        <v>488</v>
      </c>
      <c r="J190" s="19"/>
      <c r="K190" s="65"/>
    </row>
    <row r="191" spans="2:11" s="1" customFormat="1" ht="15" customHeight="1">
      <c r="B191" s="42"/>
      <c r="C191" s="78" t="s">
        <v>489</v>
      </c>
      <c r="D191" s="19"/>
      <c r="E191" s="19"/>
      <c r="F191" s="40" t="s">
        <v>397</v>
      </c>
      <c r="G191" s="19"/>
      <c r="H191" s="19" t="s">
        <v>490</v>
      </c>
      <c r="I191" s="19" t="s">
        <v>432</v>
      </c>
      <c r="J191" s="19"/>
      <c r="K191" s="65"/>
    </row>
    <row r="192" spans="2:11" s="1" customFormat="1" ht="15" customHeight="1">
      <c r="B192" s="42"/>
      <c r="C192" s="78" t="s">
        <v>491</v>
      </c>
      <c r="D192" s="19"/>
      <c r="E192" s="19"/>
      <c r="F192" s="40" t="s">
        <v>397</v>
      </c>
      <c r="G192" s="19"/>
      <c r="H192" s="19" t="s">
        <v>492</v>
      </c>
      <c r="I192" s="19" t="s">
        <v>432</v>
      </c>
      <c r="J192" s="19"/>
      <c r="K192" s="65"/>
    </row>
    <row r="193" spans="2:11" s="1" customFormat="1" ht="15" customHeight="1">
      <c r="B193" s="42"/>
      <c r="C193" s="78" t="s">
        <v>493</v>
      </c>
      <c r="D193" s="19"/>
      <c r="E193" s="19"/>
      <c r="F193" s="40" t="s">
        <v>403</v>
      </c>
      <c r="G193" s="19"/>
      <c r="H193" s="19" t="s">
        <v>494</v>
      </c>
      <c r="I193" s="19" t="s">
        <v>432</v>
      </c>
      <c r="J193" s="19"/>
      <c r="K193" s="65"/>
    </row>
    <row r="194" spans="2:11" s="1" customFormat="1" ht="15" customHeight="1">
      <c r="B194" s="71"/>
      <c r="C194" s="80"/>
      <c r="D194" s="51"/>
      <c r="E194" s="51"/>
      <c r="F194" s="51"/>
      <c r="G194" s="51"/>
      <c r="H194" s="51"/>
      <c r="I194" s="51"/>
      <c r="J194" s="51"/>
      <c r="K194" s="72"/>
    </row>
    <row r="195" spans="2:11" s="1" customFormat="1" ht="18.75" customHeight="1">
      <c r="B195" s="53"/>
      <c r="C195" s="63"/>
      <c r="D195" s="63"/>
      <c r="E195" s="63"/>
      <c r="F195" s="73"/>
      <c r="G195" s="63"/>
      <c r="H195" s="63"/>
      <c r="I195" s="63"/>
      <c r="J195" s="63"/>
      <c r="K195" s="53"/>
    </row>
    <row r="196" spans="2:11" s="1" customFormat="1" ht="18.75" customHeight="1">
      <c r="B196" s="53"/>
      <c r="C196" s="63"/>
      <c r="D196" s="63"/>
      <c r="E196" s="63"/>
      <c r="F196" s="73"/>
      <c r="G196" s="63"/>
      <c r="H196" s="63"/>
      <c r="I196" s="63"/>
      <c r="J196" s="63"/>
      <c r="K196" s="53"/>
    </row>
    <row r="197" spans="2:11" s="1" customFormat="1" ht="18.75" customHeight="1">
      <c r="B197" s="26"/>
      <c r="C197" s="26"/>
      <c r="D197" s="26"/>
      <c r="E197" s="26"/>
      <c r="F197" s="26"/>
      <c r="G197" s="26"/>
      <c r="H197" s="26"/>
      <c r="I197" s="26"/>
      <c r="J197" s="26"/>
      <c r="K197" s="26"/>
    </row>
    <row r="198" spans="2:11" s="1" customFormat="1" ht="13.5">
      <c r="B198" s="8"/>
      <c r="C198" s="9"/>
      <c r="D198" s="9"/>
      <c r="E198" s="9"/>
      <c r="F198" s="9"/>
      <c r="G198" s="9"/>
      <c r="H198" s="9"/>
      <c r="I198" s="9"/>
      <c r="J198" s="9"/>
      <c r="K198" s="10"/>
    </row>
    <row r="199" spans="2:11" s="1" customFormat="1" ht="21">
      <c r="B199" s="11"/>
      <c r="C199" s="91" t="s">
        <v>495</v>
      </c>
      <c r="D199" s="91"/>
      <c r="E199" s="91"/>
      <c r="F199" s="91"/>
      <c r="G199" s="91"/>
      <c r="H199" s="91"/>
      <c r="I199" s="91"/>
      <c r="J199" s="91"/>
      <c r="K199" s="12"/>
    </row>
    <row r="200" spans="2:11" s="1" customFormat="1" ht="25.5" customHeight="1">
      <c r="B200" s="11"/>
      <c r="C200" s="81" t="s">
        <v>496</v>
      </c>
      <c r="D200" s="81"/>
      <c r="E200" s="81"/>
      <c r="F200" s="81" t="s">
        <v>497</v>
      </c>
      <c r="G200" s="82"/>
      <c r="H200" s="92" t="s">
        <v>498</v>
      </c>
      <c r="I200" s="92"/>
      <c r="J200" s="92"/>
      <c r="K200" s="12"/>
    </row>
    <row r="201" spans="2:11" s="1" customFormat="1" ht="5.25" customHeight="1">
      <c r="B201" s="42"/>
      <c r="C201" s="37"/>
      <c r="D201" s="37"/>
      <c r="E201" s="37"/>
      <c r="F201" s="37"/>
      <c r="G201" s="63"/>
      <c r="H201" s="37"/>
      <c r="I201" s="37"/>
      <c r="J201" s="37"/>
      <c r="K201" s="65"/>
    </row>
    <row r="202" spans="2:11" s="1" customFormat="1" ht="15" customHeight="1">
      <c r="B202" s="42"/>
      <c r="C202" s="19" t="s">
        <v>488</v>
      </c>
      <c r="D202" s="19"/>
      <c r="E202" s="19"/>
      <c r="F202" s="40" t="s">
        <v>40</v>
      </c>
      <c r="G202" s="19"/>
      <c r="H202" s="93" t="s">
        <v>499</v>
      </c>
      <c r="I202" s="93"/>
      <c r="J202" s="93"/>
      <c r="K202" s="65"/>
    </row>
    <row r="203" spans="2:11" s="1" customFormat="1" ht="15" customHeight="1">
      <c r="B203" s="42"/>
      <c r="C203" s="19"/>
      <c r="D203" s="19"/>
      <c r="E203" s="19"/>
      <c r="F203" s="40" t="s">
        <v>41</v>
      </c>
      <c r="G203" s="19"/>
      <c r="H203" s="93" t="s">
        <v>500</v>
      </c>
      <c r="I203" s="93"/>
      <c r="J203" s="93"/>
      <c r="K203" s="65"/>
    </row>
    <row r="204" spans="2:11" s="1" customFormat="1" ht="15" customHeight="1">
      <c r="B204" s="42"/>
      <c r="C204" s="19"/>
      <c r="D204" s="19"/>
      <c r="E204" s="19"/>
      <c r="F204" s="40" t="s">
        <v>44</v>
      </c>
      <c r="G204" s="19"/>
      <c r="H204" s="93" t="s">
        <v>501</v>
      </c>
      <c r="I204" s="93"/>
      <c r="J204" s="93"/>
      <c r="K204" s="65"/>
    </row>
    <row r="205" spans="2:11" s="1" customFormat="1" ht="15" customHeight="1">
      <c r="B205" s="42"/>
      <c r="C205" s="19"/>
      <c r="D205" s="19"/>
      <c r="E205" s="19"/>
      <c r="F205" s="40" t="s">
        <v>42</v>
      </c>
      <c r="G205" s="19"/>
      <c r="H205" s="93" t="s">
        <v>502</v>
      </c>
      <c r="I205" s="93"/>
      <c r="J205" s="93"/>
      <c r="K205" s="65"/>
    </row>
    <row r="206" spans="2:11" s="1" customFormat="1" ht="15" customHeight="1">
      <c r="B206" s="42"/>
      <c r="C206" s="19"/>
      <c r="D206" s="19"/>
      <c r="E206" s="19"/>
      <c r="F206" s="40" t="s">
        <v>43</v>
      </c>
      <c r="G206" s="19"/>
      <c r="H206" s="93" t="s">
        <v>503</v>
      </c>
      <c r="I206" s="93"/>
      <c r="J206" s="93"/>
      <c r="K206" s="65"/>
    </row>
    <row r="207" spans="2:11" s="1" customFormat="1" ht="15" customHeight="1">
      <c r="B207" s="42"/>
      <c r="C207" s="19"/>
      <c r="D207" s="19"/>
      <c r="E207" s="19"/>
      <c r="F207" s="40"/>
      <c r="G207" s="19"/>
      <c r="H207" s="19"/>
      <c r="I207" s="19"/>
      <c r="J207" s="19"/>
      <c r="K207" s="65"/>
    </row>
    <row r="208" spans="2:11" s="1" customFormat="1" ht="15" customHeight="1">
      <c r="B208" s="42"/>
      <c r="C208" s="19" t="s">
        <v>444</v>
      </c>
      <c r="D208" s="19"/>
      <c r="E208" s="19"/>
      <c r="F208" s="40" t="s">
        <v>76</v>
      </c>
      <c r="G208" s="19"/>
      <c r="H208" s="93" t="s">
        <v>504</v>
      </c>
      <c r="I208" s="93"/>
      <c r="J208" s="93"/>
      <c r="K208" s="65"/>
    </row>
    <row r="209" spans="2:11" s="1" customFormat="1" ht="15" customHeight="1">
      <c r="B209" s="42"/>
      <c r="C209" s="19"/>
      <c r="D209" s="19"/>
      <c r="E209" s="19"/>
      <c r="F209" s="40" t="s">
        <v>341</v>
      </c>
      <c r="G209" s="19"/>
      <c r="H209" s="93" t="s">
        <v>342</v>
      </c>
      <c r="I209" s="93"/>
      <c r="J209" s="93"/>
      <c r="K209" s="65"/>
    </row>
    <row r="210" spans="2:11" s="1" customFormat="1" ht="15" customHeight="1">
      <c r="B210" s="42"/>
      <c r="C210" s="19"/>
      <c r="D210" s="19"/>
      <c r="E210" s="19"/>
      <c r="F210" s="40" t="s">
        <v>339</v>
      </c>
      <c r="G210" s="19"/>
      <c r="H210" s="93" t="s">
        <v>505</v>
      </c>
      <c r="I210" s="93"/>
      <c r="J210" s="93"/>
      <c r="K210" s="65"/>
    </row>
    <row r="211" spans="2:11" s="1" customFormat="1" ht="15" customHeight="1">
      <c r="B211" s="83"/>
      <c r="C211" s="19"/>
      <c r="D211" s="19"/>
      <c r="E211" s="19"/>
      <c r="F211" s="40" t="s">
        <v>343</v>
      </c>
      <c r="G211" s="78"/>
      <c r="H211" s="94" t="s">
        <v>344</v>
      </c>
      <c r="I211" s="94"/>
      <c r="J211" s="94"/>
      <c r="K211" s="84"/>
    </row>
    <row r="212" spans="2:11" s="1" customFormat="1" ht="15" customHeight="1">
      <c r="B212" s="83"/>
      <c r="C212" s="19"/>
      <c r="D212" s="19"/>
      <c r="E212" s="19"/>
      <c r="F212" s="40" t="s">
        <v>310</v>
      </c>
      <c r="G212" s="78"/>
      <c r="H212" s="94" t="s">
        <v>506</v>
      </c>
      <c r="I212" s="94"/>
      <c r="J212" s="94"/>
      <c r="K212" s="84"/>
    </row>
    <row r="213" spans="2:11" s="1" customFormat="1" ht="15" customHeight="1">
      <c r="B213" s="83"/>
      <c r="C213" s="19"/>
      <c r="D213" s="19"/>
      <c r="E213" s="19"/>
      <c r="F213" s="40"/>
      <c r="G213" s="78"/>
      <c r="H213" s="69"/>
      <c r="I213" s="69"/>
      <c r="J213" s="69"/>
      <c r="K213" s="84"/>
    </row>
    <row r="214" spans="2:11" s="1" customFormat="1" ht="15" customHeight="1">
      <c r="B214" s="83"/>
      <c r="C214" s="19" t="s">
        <v>468</v>
      </c>
      <c r="D214" s="19"/>
      <c r="E214" s="19"/>
      <c r="F214" s="40">
        <v>1</v>
      </c>
      <c r="G214" s="78"/>
      <c r="H214" s="94" t="s">
        <v>507</v>
      </c>
      <c r="I214" s="94"/>
      <c r="J214" s="94"/>
      <c r="K214" s="84"/>
    </row>
    <row r="215" spans="2:11" s="1" customFormat="1" ht="15" customHeight="1">
      <c r="B215" s="83"/>
      <c r="C215" s="19"/>
      <c r="D215" s="19"/>
      <c r="E215" s="19"/>
      <c r="F215" s="40">
        <v>2</v>
      </c>
      <c r="G215" s="78"/>
      <c r="H215" s="94" t="s">
        <v>508</v>
      </c>
      <c r="I215" s="94"/>
      <c r="J215" s="94"/>
      <c r="K215" s="84"/>
    </row>
    <row r="216" spans="2:11" s="1" customFormat="1" ht="15" customHeight="1">
      <c r="B216" s="83"/>
      <c r="C216" s="19"/>
      <c r="D216" s="19"/>
      <c r="E216" s="19"/>
      <c r="F216" s="40">
        <v>3</v>
      </c>
      <c r="G216" s="78"/>
      <c r="H216" s="94" t="s">
        <v>509</v>
      </c>
      <c r="I216" s="94"/>
      <c r="J216" s="94"/>
      <c r="K216" s="84"/>
    </row>
    <row r="217" spans="2:11" s="1" customFormat="1" ht="15" customHeight="1">
      <c r="B217" s="83"/>
      <c r="C217" s="19"/>
      <c r="D217" s="19"/>
      <c r="E217" s="19"/>
      <c r="F217" s="40">
        <v>4</v>
      </c>
      <c r="G217" s="78"/>
      <c r="H217" s="94" t="s">
        <v>510</v>
      </c>
      <c r="I217" s="94"/>
      <c r="J217" s="94"/>
      <c r="K217" s="84"/>
    </row>
    <row r="218" spans="2:11" s="1" customFormat="1" ht="12.75" customHeight="1">
      <c r="B218" s="85"/>
      <c r="C218" s="86"/>
      <c r="D218" s="86"/>
      <c r="E218" s="86"/>
      <c r="F218" s="86"/>
      <c r="G218" s="86"/>
      <c r="H218" s="86"/>
      <c r="I218" s="86"/>
      <c r="J218" s="86"/>
      <c r="K218" s="87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01 - Hřiště MŠ ul.Tylova</vt:lpstr>
      <vt:lpstr>Pokyny pro vyplnění</vt:lpstr>
      <vt:lpstr>'01 - Hřiště MŠ ul.Tylova'!Názvy_tisku</vt:lpstr>
      <vt:lpstr>'Rekapitulace stavby'!Názvy_tisku</vt:lpstr>
      <vt:lpstr>'01 - Hřiště MŠ ul.Tylova'!Oblast_tisku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FILIPPC\Filip</dc:creator>
  <cp:lastModifiedBy>Koukalová Markéta Ing.</cp:lastModifiedBy>
  <dcterms:created xsi:type="dcterms:W3CDTF">2021-06-29T10:07:51Z</dcterms:created>
  <dcterms:modified xsi:type="dcterms:W3CDTF">2021-06-29T11:52:06Z</dcterms:modified>
</cp:coreProperties>
</file>